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ntsvr2\tntdata2\MMR\Podpora obnovy a rozvoje venkova 2020\Podpora do 3 tis\Místní komunikace\Bořanovice\VŘ\"/>
    </mc:Choice>
  </mc:AlternateContent>
  <bookViews>
    <workbookView xWindow="0" yWindow="0" windowWidth="19200" windowHeight="11595" activeTab="1"/>
  </bookViews>
  <sheets>
    <sheet name="Rekapitulace stavby" sheetId="1" r:id="rId1"/>
    <sheet name="SO 101 - Komunikace - uzn..." sheetId="2" r:id="rId2"/>
    <sheet name="SO 102 - Komunikace - neu..." sheetId="3" r:id="rId3"/>
    <sheet name="SO 401 - Veřejné osvětlen..." sheetId="4" r:id="rId4"/>
    <sheet name="SO 901 - VRN" sheetId="5" r:id="rId5"/>
    <sheet name="Pokyny pro vyplnění" sheetId="6" r:id="rId6"/>
  </sheets>
  <definedNames>
    <definedName name="_xlnm._FilterDatabase" localSheetId="1" hidden="1">'SO 101 - Komunikace - uzn...'!$C$85:$K$191</definedName>
    <definedName name="_xlnm._FilterDatabase" localSheetId="2" hidden="1">'SO 102 - Komunikace - neu...'!$C$82:$K$131</definedName>
    <definedName name="_xlnm._FilterDatabase" localSheetId="3" hidden="1">'SO 401 - Veřejné osvětlen...'!$C$79:$K$145</definedName>
    <definedName name="_xlnm._FilterDatabase" localSheetId="4" hidden="1">'SO 901 - VRN'!$C$81:$K$102</definedName>
    <definedName name="_xlnm.Print_Titles" localSheetId="0">'Rekapitulace stavby'!$49:$49</definedName>
    <definedName name="_xlnm.Print_Titles" localSheetId="1">'SO 101 - Komunikace - uzn...'!$85:$85</definedName>
    <definedName name="_xlnm.Print_Titles" localSheetId="2">'SO 102 - Komunikace - neu...'!$82:$82</definedName>
    <definedName name="_xlnm.Print_Titles" localSheetId="3">'SO 401 - Veřejné osvětlen...'!$79:$79</definedName>
    <definedName name="_xlnm.Print_Titles" localSheetId="4">'SO 901 - VRN'!$81:$81</definedName>
    <definedName name="_xlnm.Print_Area" localSheetId="5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stavby'!$C$39:$AQ$56</definedName>
    <definedName name="_xlnm.Print_Area" localSheetId="1">'SO 101 - Komunikace - uzn...'!$C$4:$J$36,'SO 101 - Komunikace - uzn...'!$C$42:$J$67,'SO 101 - Komunikace - uzn...'!$C$73:$K$191</definedName>
    <definedName name="_xlnm.Print_Area" localSheetId="2">'SO 102 - Komunikace - neu...'!$C$4:$J$36,'SO 102 - Komunikace - neu...'!$C$42:$J$64,'SO 102 - Komunikace - neu...'!$C$70:$K$131</definedName>
    <definedName name="_xlnm.Print_Area" localSheetId="3">'SO 401 - Veřejné osvětlen...'!$C$4:$J$36,'SO 401 - Veřejné osvětlen...'!$C$42:$J$61,'SO 401 - Veřejné osvětlen...'!$C$67:$K$145</definedName>
    <definedName name="_xlnm.Print_Area" localSheetId="4">'SO 901 - VRN'!$C$4:$J$36,'SO 901 - VRN'!$C$42:$J$63,'SO 901 - VRN'!$C$69:$K$102</definedName>
  </definedNames>
  <calcPr calcId="152511"/>
</workbook>
</file>

<file path=xl/calcChain.xml><?xml version="1.0" encoding="utf-8"?>
<calcChain xmlns="http://schemas.openxmlformats.org/spreadsheetml/2006/main">
  <c r="AY55" i="1" l="1"/>
  <c r="AX55" i="1"/>
  <c r="BI102" i="5"/>
  <c r="BH102" i="5"/>
  <c r="BG102" i="5"/>
  <c r="BF102" i="5"/>
  <c r="T102" i="5"/>
  <c r="R102" i="5"/>
  <c r="P102" i="5"/>
  <c r="BK102" i="5"/>
  <c r="J102" i="5"/>
  <c r="BE102" i="5" s="1"/>
  <c r="BI101" i="5"/>
  <c r="BH101" i="5"/>
  <c r="BG101" i="5"/>
  <c r="BF101" i="5"/>
  <c r="T101" i="5"/>
  <c r="T100" i="5" s="1"/>
  <c r="R101" i="5"/>
  <c r="R100" i="5" s="1"/>
  <c r="P101" i="5"/>
  <c r="P100" i="5" s="1"/>
  <c r="BK101" i="5"/>
  <c r="BK100" i="5" s="1"/>
  <c r="J100" i="5" s="1"/>
  <c r="J62" i="5" s="1"/>
  <c r="J101" i="5"/>
  <c r="BE101" i="5"/>
  <c r="BI99" i="5"/>
  <c r="BH99" i="5"/>
  <c r="BG99" i="5"/>
  <c r="BF99" i="5"/>
  <c r="T99" i="5"/>
  <c r="T98" i="5" s="1"/>
  <c r="R99" i="5"/>
  <c r="R98" i="5" s="1"/>
  <c r="P99" i="5"/>
  <c r="P98" i="5" s="1"/>
  <c r="BK99" i="5"/>
  <c r="BK98" i="5" s="1"/>
  <c r="J98" i="5" s="1"/>
  <c r="J61" i="5" s="1"/>
  <c r="J99" i="5"/>
  <c r="BE99" i="5"/>
  <c r="BI97" i="5"/>
  <c r="BH97" i="5"/>
  <c r="BG97" i="5"/>
  <c r="BF97" i="5"/>
  <c r="T97" i="5"/>
  <c r="R97" i="5"/>
  <c r="P97" i="5"/>
  <c r="BK97" i="5"/>
  <c r="J97" i="5"/>
  <c r="BE97" i="5" s="1"/>
  <c r="BI96" i="5"/>
  <c r="BH96" i="5"/>
  <c r="BG96" i="5"/>
  <c r="BF96" i="5"/>
  <c r="T96" i="5"/>
  <c r="R96" i="5"/>
  <c r="P96" i="5"/>
  <c r="BK96" i="5"/>
  <c r="J96" i="5"/>
  <c r="BE96" i="5" s="1"/>
  <c r="BI95" i="5"/>
  <c r="BH95" i="5"/>
  <c r="BG95" i="5"/>
  <c r="BF95" i="5"/>
  <c r="T95" i="5"/>
  <c r="R95" i="5"/>
  <c r="P95" i="5"/>
  <c r="BK95" i="5"/>
  <c r="J95" i="5"/>
  <c r="BE95" i="5" s="1"/>
  <c r="BI94" i="5"/>
  <c r="BH94" i="5"/>
  <c r="BG94" i="5"/>
  <c r="BF94" i="5"/>
  <c r="T94" i="5"/>
  <c r="R94" i="5"/>
  <c r="R93" i="5" s="1"/>
  <c r="P94" i="5"/>
  <c r="BK94" i="5"/>
  <c r="BK93" i="5" s="1"/>
  <c r="J93" i="5" s="1"/>
  <c r="J60" i="5" s="1"/>
  <c r="J94" i="5"/>
  <c r="BE94" i="5"/>
  <c r="BI92" i="5"/>
  <c r="BH92" i="5"/>
  <c r="BG92" i="5"/>
  <c r="BF92" i="5"/>
  <c r="T92" i="5"/>
  <c r="T91" i="5" s="1"/>
  <c r="R92" i="5"/>
  <c r="R91" i="5" s="1"/>
  <c r="P92" i="5"/>
  <c r="P91" i="5" s="1"/>
  <c r="BK92" i="5"/>
  <c r="BK91" i="5" s="1"/>
  <c r="J91" i="5"/>
  <c r="J59" i="5" s="1"/>
  <c r="J92" i="5"/>
  <c r="BE92" i="5"/>
  <c r="BI90" i="5"/>
  <c r="BH90" i="5"/>
  <c r="BG90" i="5"/>
  <c r="BF90" i="5"/>
  <c r="T90" i="5"/>
  <c r="R90" i="5"/>
  <c r="P90" i="5"/>
  <c r="BK90" i="5"/>
  <c r="J90" i="5"/>
  <c r="BE90" i="5" s="1"/>
  <c r="BI89" i="5"/>
  <c r="BH89" i="5"/>
  <c r="BG89" i="5"/>
  <c r="BF89" i="5"/>
  <c r="T89" i="5"/>
  <c r="R89" i="5"/>
  <c r="P89" i="5"/>
  <c r="BK89" i="5"/>
  <c r="J89" i="5"/>
  <c r="BE89" i="5" s="1"/>
  <c r="BI88" i="5"/>
  <c r="BH88" i="5"/>
  <c r="BG88" i="5"/>
  <c r="BF88" i="5"/>
  <c r="T88" i="5"/>
  <c r="R88" i="5"/>
  <c r="P88" i="5"/>
  <c r="BK88" i="5"/>
  <c r="J88" i="5"/>
  <c r="BE88" i="5" s="1"/>
  <c r="BI87" i="5"/>
  <c r="BH87" i="5"/>
  <c r="BG87" i="5"/>
  <c r="BF87" i="5"/>
  <c r="T87" i="5"/>
  <c r="R87" i="5"/>
  <c r="P87" i="5"/>
  <c r="BK87" i="5"/>
  <c r="J87" i="5"/>
  <c r="BE87" i="5" s="1"/>
  <c r="BI86" i="5"/>
  <c r="BH86" i="5"/>
  <c r="BG86" i="5"/>
  <c r="BF86" i="5"/>
  <c r="T86" i="5"/>
  <c r="R86" i="5"/>
  <c r="P86" i="5"/>
  <c r="BK86" i="5"/>
  <c r="J86" i="5"/>
  <c r="BE86" i="5" s="1"/>
  <c r="BI85" i="5"/>
  <c r="F34" i="5" s="1"/>
  <c r="BD55" i="1" s="1"/>
  <c r="BH85" i="5"/>
  <c r="F33" i="5"/>
  <c r="BC55" i="1" s="1"/>
  <c r="BG85" i="5"/>
  <c r="BF85" i="5"/>
  <c r="J31" i="5"/>
  <c r="AW55" i="1" s="1"/>
  <c r="F31" i="5"/>
  <c r="BA55" i="1" s="1"/>
  <c r="T85" i="5"/>
  <c r="R85" i="5"/>
  <c r="R84" i="5" s="1"/>
  <c r="R83" i="5"/>
  <c r="R82" i="5" s="1"/>
  <c r="P85" i="5"/>
  <c r="BK85" i="5"/>
  <c r="BK84" i="5"/>
  <c r="J84" i="5" s="1"/>
  <c r="J58" i="5" s="1"/>
  <c r="J85" i="5"/>
  <c r="BE85" i="5"/>
  <c r="J78" i="5"/>
  <c r="F78" i="5"/>
  <c r="F76" i="5"/>
  <c r="E74" i="5"/>
  <c r="J51" i="5"/>
  <c r="F51" i="5"/>
  <c r="F49" i="5"/>
  <c r="E47" i="5"/>
  <c r="J18" i="5"/>
  <c r="E18" i="5"/>
  <c r="F79" i="5"/>
  <c r="F52" i="5"/>
  <c r="J17" i="5"/>
  <c r="J12" i="5"/>
  <c r="J76" i="5"/>
  <c r="J49" i="5"/>
  <c r="E7" i="5"/>
  <c r="E72" i="5" s="1"/>
  <c r="E45" i="5"/>
  <c r="AY54" i="1"/>
  <c r="AX54" i="1"/>
  <c r="BI145" i="4"/>
  <c r="BH145" i="4"/>
  <c r="BG145" i="4"/>
  <c r="BF145" i="4"/>
  <c r="T145" i="4"/>
  <c r="T144" i="4"/>
  <c r="R145" i="4"/>
  <c r="R144" i="4"/>
  <c r="P145" i="4"/>
  <c r="P144" i="4"/>
  <c r="BK145" i="4"/>
  <c r="BK144" i="4"/>
  <c r="J144" i="4" s="1"/>
  <c r="J145" i="4"/>
  <c r="BE145" i="4" s="1"/>
  <c r="J60" i="4"/>
  <c r="BI143" i="4"/>
  <c r="BH143" i="4"/>
  <c r="BG143" i="4"/>
  <c r="BF143" i="4"/>
  <c r="T143" i="4"/>
  <c r="R143" i="4"/>
  <c r="P143" i="4"/>
  <c r="BK143" i="4"/>
  <c r="J143" i="4"/>
  <c r="BE143" i="4"/>
  <c r="BI142" i="4"/>
  <c r="BH142" i="4"/>
  <c r="BG142" i="4"/>
  <c r="BF142" i="4"/>
  <c r="T142" i="4"/>
  <c r="R142" i="4"/>
  <c r="P142" i="4"/>
  <c r="BK142" i="4"/>
  <c r="J142" i="4"/>
  <c r="BE142" i="4"/>
  <c r="BI141" i="4"/>
  <c r="BH141" i="4"/>
  <c r="BG141" i="4"/>
  <c r="BF141" i="4"/>
  <c r="T141" i="4"/>
  <c r="R141" i="4"/>
  <c r="P141" i="4"/>
  <c r="BK141" i="4"/>
  <c r="J141" i="4"/>
  <c r="BE141" i="4"/>
  <c r="BI140" i="4"/>
  <c r="BH140" i="4"/>
  <c r="BG140" i="4"/>
  <c r="BF140" i="4"/>
  <c r="T140" i="4"/>
  <c r="R140" i="4"/>
  <c r="P140" i="4"/>
  <c r="BK140" i="4"/>
  <c r="J140" i="4"/>
  <c r="BE140" i="4"/>
  <c r="BI139" i="4"/>
  <c r="BH139" i="4"/>
  <c r="BG139" i="4"/>
  <c r="BF139" i="4"/>
  <c r="T139" i="4"/>
  <c r="R139" i="4"/>
  <c r="P139" i="4"/>
  <c r="BK139" i="4"/>
  <c r="J139" i="4"/>
  <c r="BE139" i="4"/>
  <c r="BI138" i="4"/>
  <c r="BH138" i="4"/>
  <c r="BG138" i="4"/>
  <c r="BF138" i="4"/>
  <c r="T138" i="4"/>
  <c r="R138" i="4"/>
  <c r="P138" i="4"/>
  <c r="BK138" i="4"/>
  <c r="J138" i="4"/>
  <c r="BE138" i="4"/>
  <c r="BI137" i="4"/>
  <c r="BH137" i="4"/>
  <c r="BG137" i="4"/>
  <c r="BF137" i="4"/>
  <c r="T137" i="4"/>
  <c r="R137" i="4"/>
  <c r="P137" i="4"/>
  <c r="BK137" i="4"/>
  <c r="J137" i="4"/>
  <c r="BE137" i="4"/>
  <c r="BI136" i="4"/>
  <c r="BH136" i="4"/>
  <c r="BG136" i="4"/>
  <c r="BF136" i="4"/>
  <c r="T136" i="4"/>
  <c r="R136" i="4"/>
  <c r="P136" i="4"/>
  <c r="BK136" i="4"/>
  <c r="J136" i="4"/>
  <c r="BE136" i="4"/>
  <c r="BI135" i="4"/>
  <c r="BH135" i="4"/>
  <c r="BG135" i="4"/>
  <c r="BF135" i="4"/>
  <c r="T135" i="4"/>
  <c r="R135" i="4"/>
  <c r="P135" i="4"/>
  <c r="BK135" i="4"/>
  <c r="J135" i="4"/>
  <c r="BE135" i="4"/>
  <c r="BI134" i="4"/>
  <c r="BH134" i="4"/>
  <c r="BG134" i="4"/>
  <c r="BF134" i="4"/>
  <c r="T134" i="4"/>
  <c r="R134" i="4"/>
  <c r="P134" i="4"/>
  <c r="BK134" i="4"/>
  <c r="J134" i="4"/>
  <c r="BE134" i="4"/>
  <c r="BI133" i="4"/>
  <c r="BH133" i="4"/>
  <c r="BG133" i="4"/>
  <c r="BF133" i="4"/>
  <c r="T133" i="4"/>
  <c r="R133" i="4"/>
  <c r="P133" i="4"/>
  <c r="BK133" i="4"/>
  <c r="J133" i="4"/>
  <c r="BE133" i="4"/>
  <c r="BI132" i="4"/>
  <c r="BH132" i="4"/>
  <c r="BG132" i="4"/>
  <c r="BF132" i="4"/>
  <c r="T132" i="4"/>
  <c r="R132" i="4"/>
  <c r="P132" i="4"/>
  <c r="BK132" i="4"/>
  <c r="J132" i="4"/>
  <c r="BE132" i="4"/>
  <c r="BI131" i="4"/>
  <c r="BH131" i="4"/>
  <c r="BG131" i="4"/>
  <c r="BF131" i="4"/>
  <c r="T131" i="4"/>
  <c r="R131" i="4"/>
  <c r="P131" i="4"/>
  <c r="BK131" i="4"/>
  <c r="J131" i="4"/>
  <c r="BE131" i="4"/>
  <c r="BI130" i="4"/>
  <c r="BH130" i="4"/>
  <c r="BG130" i="4"/>
  <c r="BF130" i="4"/>
  <c r="T130" i="4"/>
  <c r="R130" i="4"/>
  <c r="P130" i="4"/>
  <c r="BK130" i="4"/>
  <c r="J130" i="4"/>
  <c r="BE130" i="4"/>
  <c r="BI129" i="4"/>
  <c r="BH129" i="4"/>
  <c r="BG129" i="4"/>
  <c r="BF129" i="4"/>
  <c r="T129" i="4"/>
  <c r="R129" i="4"/>
  <c r="P129" i="4"/>
  <c r="BK129" i="4"/>
  <c r="J129" i="4"/>
  <c r="BE129" i="4"/>
  <c r="BI128" i="4"/>
  <c r="BH128" i="4"/>
  <c r="BG128" i="4"/>
  <c r="BF128" i="4"/>
  <c r="T128" i="4"/>
  <c r="R128" i="4"/>
  <c r="P128" i="4"/>
  <c r="BK128" i="4"/>
  <c r="J128" i="4"/>
  <c r="BE128" i="4"/>
  <c r="BI127" i="4"/>
  <c r="BH127" i="4"/>
  <c r="BG127" i="4"/>
  <c r="BF127" i="4"/>
  <c r="T127" i="4"/>
  <c r="R127" i="4"/>
  <c r="P127" i="4"/>
  <c r="BK127" i="4"/>
  <c r="J127" i="4"/>
  <c r="BE127" i="4"/>
  <c r="BI126" i="4"/>
  <c r="BH126" i="4"/>
  <c r="BG126" i="4"/>
  <c r="BF126" i="4"/>
  <c r="T126" i="4"/>
  <c r="R126" i="4"/>
  <c r="P126" i="4"/>
  <c r="BK126" i="4"/>
  <c r="J126" i="4"/>
  <c r="BE126" i="4"/>
  <c r="BI125" i="4"/>
  <c r="BH125" i="4"/>
  <c r="BG125" i="4"/>
  <c r="BF125" i="4"/>
  <c r="T125" i="4"/>
  <c r="R125" i="4"/>
  <c r="P125" i="4"/>
  <c r="BK125" i="4"/>
  <c r="J125" i="4"/>
  <c r="BE125" i="4"/>
  <c r="BI124" i="4"/>
  <c r="BH124" i="4"/>
  <c r="BG124" i="4"/>
  <c r="BF124" i="4"/>
  <c r="T124" i="4"/>
  <c r="R124" i="4"/>
  <c r="P124" i="4"/>
  <c r="BK124" i="4"/>
  <c r="J124" i="4"/>
  <c r="BE124" i="4"/>
  <c r="BI123" i="4"/>
  <c r="BH123" i="4"/>
  <c r="BG123" i="4"/>
  <c r="BF123" i="4"/>
  <c r="T123" i="4"/>
  <c r="R123" i="4"/>
  <c r="P123" i="4"/>
  <c r="BK123" i="4"/>
  <c r="J123" i="4"/>
  <c r="BE123" i="4"/>
  <c r="BI122" i="4"/>
  <c r="BH122" i="4"/>
  <c r="BG122" i="4"/>
  <c r="BF122" i="4"/>
  <c r="T122" i="4"/>
  <c r="R122" i="4"/>
  <c r="P122" i="4"/>
  <c r="BK122" i="4"/>
  <c r="J122" i="4"/>
  <c r="BE122" i="4"/>
  <c r="BI121" i="4"/>
  <c r="BH121" i="4"/>
  <c r="BG121" i="4"/>
  <c r="BF121" i="4"/>
  <c r="T121" i="4"/>
  <c r="R121" i="4"/>
  <c r="P121" i="4"/>
  <c r="BK121" i="4"/>
  <c r="J121" i="4"/>
  <c r="BE121" i="4"/>
  <c r="BI120" i="4"/>
  <c r="BH120" i="4"/>
  <c r="BG120" i="4"/>
  <c r="BF120" i="4"/>
  <c r="T120" i="4"/>
  <c r="T119" i="4"/>
  <c r="R120" i="4"/>
  <c r="R119" i="4"/>
  <c r="P120" i="4"/>
  <c r="P119" i="4"/>
  <c r="BK120" i="4"/>
  <c r="BK119" i="4"/>
  <c r="J119" i="4" s="1"/>
  <c r="J120" i="4"/>
  <c r="BE120" i="4" s="1"/>
  <c r="J59" i="4"/>
  <c r="BI118" i="4"/>
  <c r="BH118" i="4"/>
  <c r="BG118" i="4"/>
  <c r="BF118" i="4"/>
  <c r="T118" i="4"/>
  <c r="R118" i="4"/>
  <c r="P118" i="4"/>
  <c r="BK118" i="4"/>
  <c r="J118" i="4"/>
  <c r="BE118" i="4"/>
  <c r="BI117" i="4"/>
  <c r="BH117" i="4"/>
  <c r="BG117" i="4"/>
  <c r="BF117" i="4"/>
  <c r="T117" i="4"/>
  <c r="R117" i="4"/>
  <c r="P117" i="4"/>
  <c r="BK117" i="4"/>
  <c r="J117" i="4"/>
  <c r="BE117" i="4"/>
  <c r="BI116" i="4"/>
  <c r="BH116" i="4"/>
  <c r="BG116" i="4"/>
  <c r="BF116" i="4"/>
  <c r="T116" i="4"/>
  <c r="R116" i="4"/>
  <c r="P116" i="4"/>
  <c r="BK116" i="4"/>
  <c r="J116" i="4"/>
  <c r="BE116" i="4"/>
  <c r="BI115" i="4"/>
  <c r="BH115" i="4"/>
  <c r="BG115" i="4"/>
  <c r="BF115" i="4"/>
  <c r="T115" i="4"/>
  <c r="R115" i="4"/>
  <c r="P115" i="4"/>
  <c r="BK115" i="4"/>
  <c r="J115" i="4"/>
  <c r="BE115" i="4"/>
  <c r="BI114" i="4"/>
  <c r="BH114" i="4"/>
  <c r="BG114" i="4"/>
  <c r="BF114" i="4"/>
  <c r="T114" i="4"/>
  <c r="R114" i="4"/>
  <c r="P114" i="4"/>
  <c r="BK114" i="4"/>
  <c r="J114" i="4"/>
  <c r="BE114" i="4"/>
  <c r="BI113" i="4"/>
  <c r="BH113" i="4"/>
  <c r="BG113" i="4"/>
  <c r="BF113" i="4"/>
  <c r="T113" i="4"/>
  <c r="R113" i="4"/>
  <c r="P113" i="4"/>
  <c r="BK113" i="4"/>
  <c r="J113" i="4"/>
  <c r="BE113" i="4"/>
  <c r="BI112" i="4"/>
  <c r="BH112" i="4"/>
  <c r="BG112" i="4"/>
  <c r="BF112" i="4"/>
  <c r="T112" i="4"/>
  <c r="R112" i="4"/>
  <c r="P112" i="4"/>
  <c r="BK112" i="4"/>
  <c r="J112" i="4"/>
  <c r="BE112" i="4"/>
  <c r="BI111" i="4"/>
  <c r="BH111" i="4"/>
  <c r="BG111" i="4"/>
  <c r="BF111" i="4"/>
  <c r="T111" i="4"/>
  <c r="R111" i="4"/>
  <c r="P111" i="4"/>
  <c r="BK111" i="4"/>
  <c r="J111" i="4"/>
  <c r="BE111" i="4"/>
  <c r="BI110" i="4"/>
  <c r="BH110" i="4"/>
  <c r="BG110" i="4"/>
  <c r="BF110" i="4"/>
  <c r="T110" i="4"/>
  <c r="R110" i="4"/>
  <c r="P110" i="4"/>
  <c r="BK110" i="4"/>
  <c r="J110" i="4"/>
  <c r="BE110" i="4"/>
  <c r="BI109" i="4"/>
  <c r="BH109" i="4"/>
  <c r="BG109" i="4"/>
  <c r="BF109" i="4"/>
  <c r="T109" i="4"/>
  <c r="R109" i="4"/>
  <c r="P109" i="4"/>
  <c r="BK109" i="4"/>
  <c r="J109" i="4"/>
  <c r="BE109" i="4"/>
  <c r="BI108" i="4"/>
  <c r="BH108" i="4"/>
  <c r="BG108" i="4"/>
  <c r="BF108" i="4"/>
  <c r="T108" i="4"/>
  <c r="R108" i="4"/>
  <c r="P108" i="4"/>
  <c r="BK108" i="4"/>
  <c r="J108" i="4"/>
  <c r="BE108" i="4"/>
  <c r="BI107" i="4"/>
  <c r="BH107" i="4"/>
  <c r="BG107" i="4"/>
  <c r="BF107" i="4"/>
  <c r="T107" i="4"/>
  <c r="R107" i="4"/>
  <c r="P107" i="4"/>
  <c r="BK107" i="4"/>
  <c r="J107" i="4"/>
  <c r="BE107" i="4"/>
  <c r="BI106" i="4"/>
  <c r="BH106" i="4"/>
  <c r="BG106" i="4"/>
  <c r="BF106" i="4"/>
  <c r="T106" i="4"/>
  <c r="T105" i="4"/>
  <c r="R106" i="4"/>
  <c r="R105" i="4"/>
  <c r="P106" i="4"/>
  <c r="P105" i="4"/>
  <c r="BK106" i="4"/>
  <c r="BK105" i="4"/>
  <c r="J105" i="4" s="1"/>
  <c r="J106" i="4"/>
  <c r="BE106" i="4" s="1"/>
  <c r="J58" i="4"/>
  <c r="BI103" i="4"/>
  <c r="BH103" i="4"/>
  <c r="BG103" i="4"/>
  <c r="BF103" i="4"/>
  <c r="T103" i="4"/>
  <c r="R103" i="4"/>
  <c r="P103" i="4"/>
  <c r="BK103" i="4"/>
  <c r="J103" i="4"/>
  <c r="BE103" i="4"/>
  <c r="BI101" i="4"/>
  <c r="BH101" i="4"/>
  <c r="BG101" i="4"/>
  <c r="BF101" i="4"/>
  <c r="T101" i="4"/>
  <c r="R101" i="4"/>
  <c r="P101" i="4"/>
  <c r="BK101" i="4"/>
  <c r="J101" i="4"/>
  <c r="BE101" i="4"/>
  <c r="BI99" i="4"/>
  <c r="BH99" i="4"/>
  <c r="BG99" i="4"/>
  <c r="BF99" i="4"/>
  <c r="T99" i="4"/>
  <c r="R99" i="4"/>
  <c r="P99" i="4"/>
  <c r="BK99" i="4"/>
  <c r="J99" i="4"/>
  <c r="BE99" i="4"/>
  <c r="BI98" i="4"/>
  <c r="BH98" i="4"/>
  <c r="BG98" i="4"/>
  <c r="BF98" i="4"/>
  <c r="T98" i="4"/>
  <c r="R98" i="4"/>
  <c r="P98" i="4"/>
  <c r="BK98" i="4"/>
  <c r="J98" i="4"/>
  <c r="BE98" i="4"/>
  <c r="BI97" i="4"/>
  <c r="BH97" i="4"/>
  <c r="BG97" i="4"/>
  <c r="BF97" i="4"/>
  <c r="T97" i="4"/>
  <c r="R97" i="4"/>
  <c r="P97" i="4"/>
  <c r="BK97" i="4"/>
  <c r="J97" i="4"/>
  <c r="BE97" i="4"/>
  <c r="BI96" i="4"/>
  <c r="BH96" i="4"/>
  <c r="BG96" i="4"/>
  <c r="BF96" i="4"/>
  <c r="T96" i="4"/>
  <c r="R96" i="4"/>
  <c r="P96" i="4"/>
  <c r="BK96" i="4"/>
  <c r="J96" i="4"/>
  <c r="BE96" i="4"/>
  <c r="BI95" i="4"/>
  <c r="BH95" i="4"/>
  <c r="BG95" i="4"/>
  <c r="BF95" i="4"/>
  <c r="T95" i="4"/>
  <c r="R95" i="4"/>
  <c r="P95" i="4"/>
  <c r="BK95" i="4"/>
  <c r="J95" i="4"/>
  <c r="BE95" i="4"/>
  <c r="BI94" i="4"/>
  <c r="BH94" i="4"/>
  <c r="BG94" i="4"/>
  <c r="BF94" i="4"/>
  <c r="T94" i="4"/>
  <c r="R94" i="4"/>
  <c r="P94" i="4"/>
  <c r="BK94" i="4"/>
  <c r="J94" i="4"/>
  <c r="BE94" i="4"/>
  <c r="BI93" i="4"/>
  <c r="BH93" i="4"/>
  <c r="BG93" i="4"/>
  <c r="BF93" i="4"/>
  <c r="T93" i="4"/>
  <c r="R93" i="4"/>
  <c r="P93" i="4"/>
  <c r="BK93" i="4"/>
  <c r="J93" i="4"/>
  <c r="BE93" i="4"/>
  <c r="BI92" i="4"/>
  <c r="BH92" i="4"/>
  <c r="BG92" i="4"/>
  <c r="BF92" i="4"/>
  <c r="T92" i="4"/>
  <c r="R92" i="4"/>
  <c r="P92" i="4"/>
  <c r="BK92" i="4"/>
  <c r="J92" i="4"/>
  <c r="BE92" i="4"/>
  <c r="BI91" i="4"/>
  <c r="BH91" i="4"/>
  <c r="BG91" i="4"/>
  <c r="BF91" i="4"/>
  <c r="T91" i="4"/>
  <c r="R91" i="4"/>
  <c r="P91" i="4"/>
  <c r="BK91" i="4"/>
  <c r="J91" i="4"/>
  <c r="BE91" i="4"/>
  <c r="BI90" i="4"/>
  <c r="BH90" i="4"/>
  <c r="BG90" i="4"/>
  <c r="BF90" i="4"/>
  <c r="T90" i="4"/>
  <c r="R90" i="4"/>
  <c r="P90" i="4"/>
  <c r="BK90" i="4"/>
  <c r="J90" i="4"/>
  <c r="BE90" i="4"/>
  <c r="BI89" i="4"/>
  <c r="BH89" i="4"/>
  <c r="BG89" i="4"/>
  <c r="BF89" i="4"/>
  <c r="T89" i="4"/>
  <c r="R89" i="4"/>
  <c r="P89" i="4"/>
  <c r="BK89" i="4"/>
  <c r="J89" i="4"/>
  <c r="BE89" i="4"/>
  <c r="BI88" i="4"/>
  <c r="BH88" i="4"/>
  <c r="BG88" i="4"/>
  <c r="BF88" i="4"/>
  <c r="T88" i="4"/>
  <c r="R88" i="4"/>
  <c r="P88" i="4"/>
  <c r="BK88" i="4"/>
  <c r="J88" i="4"/>
  <c r="BE88" i="4"/>
  <c r="BI87" i="4"/>
  <c r="BH87" i="4"/>
  <c r="BG87" i="4"/>
  <c r="BF87" i="4"/>
  <c r="T87" i="4"/>
  <c r="R87" i="4"/>
  <c r="P87" i="4"/>
  <c r="BK87" i="4"/>
  <c r="J87" i="4"/>
  <c r="BE87" i="4"/>
  <c r="BI86" i="4"/>
  <c r="BH86" i="4"/>
  <c r="BG86" i="4"/>
  <c r="BF86" i="4"/>
  <c r="T86" i="4"/>
  <c r="R86" i="4"/>
  <c r="P86" i="4"/>
  <c r="BK86" i="4"/>
  <c r="J86" i="4"/>
  <c r="BE86" i="4"/>
  <c r="BI84" i="4"/>
  <c r="BH84" i="4"/>
  <c r="BG84" i="4"/>
  <c r="BF84" i="4"/>
  <c r="T84" i="4"/>
  <c r="R84" i="4"/>
  <c r="P84" i="4"/>
  <c r="BK84" i="4"/>
  <c r="J84" i="4"/>
  <c r="BE84" i="4"/>
  <c r="BI83" i="4"/>
  <c r="BH83" i="4"/>
  <c r="BG83" i="4"/>
  <c r="BF83" i="4"/>
  <c r="T83" i="4"/>
  <c r="R83" i="4"/>
  <c r="P83" i="4"/>
  <c r="BK83" i="4"/>
  <c r="J83" i="4"/>
  <c r="BE83" i="4"/>
  <c r="BI82" i="4"/>
  <c r="F34" i="4"/>
  <c r="BD54" i="1" s="1"/>
  <c r="BH82" i="4"/>
  <c r="BG82" i="4"/>
  <c r="F32" i="4"/>
  <c r="BB54" i="1" s="1"/>
  <c r="BF82" i="4"/>
  <c r="T82" i="4"/>
  <c r="T81" i="4"/>
  <c r="R82" i="4"/>
  <c r="P82" i="4"/>
  <c r="P81" i="4"/>
  <c r="BK82" i="4"/>
  <c r="BK81" i="4"/>
  <c r="J82" i="4"/>
  <c r="BE82" i="4"/>
  <c r="J76" i="4"/>
  <c r="F76" i="4"/>
  <c r="F74" i="4"/>
  <c r="E72" i="4"/>
  <c r="J51" i="4"/>
  <c r="F51" i="4"/>
  <c r="F49" i="4"/>
  <c r="E47" i="4"/>
  <c r="J18" i="4"/>
  <c r="E18" i="4"/>
  <c r="J17" i="4"/>
  <c r="J12" i="4"/>
  <c r="J74" i="4" s="1"/>
  <c r="J49" i="4"/>
  <c r="E7" i="4"/>
  <c r="E70" i="4"/>
  <c r="E45" i="4"/>
  <c r="AY53" i="1"/>
  <c r="AX53" i="1"/>
  <c r="BI130" i="3"/>
  <c r="BH130" i="3"/>
  <c r="BG130" i="3"/>
  <c r="BF130" i="3"/>
  <c r="T130" i="3"/>
  <c r="R130" i="3"/>
  <c r="P130" i="3"/>
  <c r="BK130" i="3"/>
  <c r="J130" i="3"/>
  <c r="BE130" i="3" s="1"/>
  <c r="BI129" i="3"/>
  <c r="BH129" i="3"/>
  <c r="BG129" i="3"/>
  <c r="BF129" i="3"/>
  <c r="T129" i="3"/>
  <c r="R129" i="3"/>
  <c r="P129" i="3"/>
  <c r="BK129" i="3"/>
  <c r="J129" i="3"/>
  <c r="BE129" i="3" s="1"/>
  <c r="BI128" i="3"/>
  <c r="BH128" i="3"/>
  <c r="BG128" i="3"/>
  <c r="BF128" i="3"/>
  <c r="T128" i="3"/>
  <c r="T127" i="3" s="1"/>
  <c r="R128" i="3"/>
  <c r="R127" i="3" s="1"/>
  <c r="P128" i="3"/>
  <c r="P127" i="3" s="1"/>
  <c r="BK128" i="3"/>
  <c r="BK127" i="3" s="1"/>
  <c r="J127" i="3"/>
  <c r="J63" i="3" s="1"/>
  <c r="J128" i="3"/>
  <c r="BE128" i="3"/>
  <c r="BI125" i="3"/>
  <c r="BH125" i="3"/>
  <c r="BG125" i="3"/>
  <c r="BF125" i="3"/>
  <c r="T125" i="3"/>
  <c r="R125" i="3"/>
  <c r="P125" i="3"/>
  <c r="BK125" i="3"/>
  <c r="J125" i="3"/>
  <c r="BE125" i="3" s="1"/>
  <c r="BI124" i="3"/>
  <c r="BH124" i="3"/>
  <c r="BG124" i="3"/>
  <c r="BF124" i="3"/>
  <c r="T124" i="3"/>
  <c r="R124" i="3"/>
  <c r="P124" i="3"/>
  <c r="BK124" i="3"/>
  <c r="J124" i="3"/>
  <c r="BE124" i="3" s="1"/>
  <c r="BI122" i="3"/>
  <c r="BH122" i="3"/>
  <c r="BG122" i="3"/>
  <c r="BF122" i="3"/>
  <c r="T122" i="3"/>
  <c r="R122" i="3"/>
  <c r="P122" i="3"/>
  <c r="BK122" i="3"/>
  <c r="J122" i="3"/>
  <c r="BE122" i="3" s="1"/>
  <c r="BI121" i="3"/>
  <c r="BH121" i="3"/>
  <c r="BG121" i="3"/>
  <c r="BF121" i="3"/>
  <c r="T121" i="3"/>
  <c r="T120" i="3" s="1"/>
  <c r="R121" i="3"/>
  <c r="R120" i="3" s="1"/>
  <c r="P121" i="3"/>
  <c r="P120" i="3" s="1"/>
  <c r="BK121" i="3"/>
  <c r="BK120" i="3" s="1"/>
  <c r="J120" i="3"/>
  <c r="J62" i="3" s="1"/>
  <c r="J121" i="3"/>
  <c r="BE121" i="3"/>
  <c r="BI119" i="3"/>
  <c r="BH119" i="3"/>
  <c r="BG119" i="3"/>
  <c r="BF119" i="3"/>
  <c r="T119" i="3"/>
  <c r="R119" i="3"/>
  <c r="P119" i="3"/>
  <c r="BK119" i="3"/>
  <c r="J119" i="3"/>
  <c r="BE119" i="3" s="1"/>
  <c r="BI117" i="3"/>
  <c r="BH117" i="3"/>
  <c r="BG117" i="3"/>
  <c r="BF117" i="3"/>
  <c r="T117" i="3"/>
  <c r="R117" i="3"/>
  <c r="P117" i="3"/>
  <c r="BK117" i="3"/>
  <c r="J117" i="3"/>
  <c r="BE117" i="3" s="1"/>
  <c r="BI116" i="3"/>
  <c r="BH116" i="3"/>
  <c r="BG116" i="3"/>
  <c r="BF116" i="3"/>
  <c r="T116" i="3"/>
  <c r="R116" i="3"/>
  <c r="P116" i="3"/>
  <c r="BK116" i="3"/>
  <c r="J116" i="3"/>
  <c r="BE116" i="3" s="1"/>
  <c r="BI115" i="3"/>
  <c r="BH115" i="3"/>
  <c r="BG115" i="3"/>
  <c r="BF115" i="3"/>
  <c r="T115" i="3"/>
  <c r="T114" i="3" s="1"/>
  <c r="R115" i="3"/>
  <c r="R114" i="3" s="1"/>
  <c r="P115" i="3"/>
  <c r="P114" i="3" s="1"/>
  <c r="BK115" i="3"/>
  <c r="BK114" i="3" s="1"/>
  <c r="J114" i="3"/>
  <c r="J61" i="3" s="1"/>
  <c r="J115" i="3"/>
  <c r="BE115" i="3"/>
  <c r="BI113" i="3"/>
  <c r="BH113" i="3"/>
  <c r="BG113" i="3"/>
  <c r="BF113" i="3"/>
  <c r="T113" i="3"/>
  <c r="R113" i="3"/>
  <c r="P113" i="3"/>
  <c r="BK113" i="3"/>
  <c r="J113" i="3"/>
  <c r="BE113" i="3" s="1"/>
  <c r="BI112" i="3"/>
  <c r="BH112" i="3"/>
  <c r="BG112" i="3"/>
  <c r="BF112" i="3"/>
  <c r="T112" i="3"/>
  <c r="R112" i="3"/>
  <c r="P112" i="3"/>
  <c r="BK112" i="3"/>
  <c r="J112" i="3"/>
  <c r="BE112" i="3" s="1"/>
  <c r="BI111" i="3"/>
  <c r="BH111" i="3"/>
  <c r="BG111" i="3"/>
  <c r="BF111" i="3"/>
  <c r="T111" i="3"/>
  <c r="R111" i="3"/>
  <c r="P111" i="3"/>
  <c r="BK111" i="3"/>
  <c r="J111" i="3"/>
  <c r="BE111" i="3" s="1"/>
  <c r="BI110" i="3"/>
  <c r="BH110" i="3"/>
  <c r="BG110" i="3"/>
  <c r="BF110" i="3"/>
  <c r="T110" i="3"/>
  <c r="R110" i="3"/>
  <c r="P110" i="3"/>
  <c r="BK110" i="3"/>
  <c r="J110" i="3"/>
  <c r="BE110" i="3" s="1"/>
  <c r="BI109" i="3"/>
  <c r="BH109" i="3"/>
  <c r="BG109" i="3"/>
  <c r="BF109" i="3"/>
  <c r="T109" i="3"/>
  <c r="R109" i="3"/>
  <c r="P109" i="3"/>
  <c r="BK109" i="3"/>
  <c r="J109" i="3"/>
  <c r="BE109" i="3" s="1"/>
  <c r="BI108" i="3"/>
  <c r="BH108" i="3"/>
  <c r="BG108" i="3"/>
  <c r="BF108" i="3"/>
  <c r="T108" i="3"/>
  <c r="R108" i="3"/>
  <c r="P108" i="3"/>
  <c r="BK108" i="3"/>
  <c r="J108" i="3"/>
  <c r="BE108" i="3" s="1"/>
  <c r="BI107" i="3"/>
  <c r="BH107" i="3"/>
  <c r="BG107" i="3"/>
  <c r="BF107" i="3"/>
  <c r="T107" i="3"/>
  <c r="R107" i="3"/>
  <c r="P107" i="3"/>
  <c r="BK107" i="3"/>
  <c r="J107" i="3"/>
  <c r="BE107" i="3" s="1"/>
  <c r="BI106" i="3"/>
  <c r="BH106" i="3"/>
  <c r="BG106" i="3"/>
  <c r="BF106" i="3"/>
  <c r="T106" i="3"/>
  <c r="R106" i="3"/>
  <c r="P106" i="3"/>
  <c r="BK106" i="3"/>
  <c r="J106" i="3"/>
  <c r="BE106" i="3" s="1"/>
  <c r="BI105" i="3"/>
  <c r="BH105" i="3"/>
  <c r="BG105" i="3"/>
  <c r="BF105" i="3"/>
  <c r="T105" i="3"/>
  <c r="R105" i="3"/>
  <c r="R104" i="3" s="1"/>
  <c r="P105" i="3"/>
  <c r="BK105" i="3"/>
  <c r="BK104" i="3" s="1"/>
  <c r="J104" i="3" s="1"/>
  <c r="J60" i="3" s="1"/>
  <c r="J105" i="3"/>
  <c r="BE105" i="3"/>
  <c r="BI102" i="3"/>
  <c r="BH102" i="3"/>
  <c r="BG102" i="3"/>
  <c r="BF102" i="3"/>
  <c r="T102" i="3"/>
  <c r="R102" i="3"/>
  <c r="P102" i="3"/>
  <c r="BK102" i="3"/>
  <c r="J102" i="3"/>
  <c r="BE102" i="3" s="1"/>
  <c r="BI100" i="3"/>
  <c r="BH100" i="3"/>
  <c r="BG100" i="3"/>
  <c r="BF100" i="3"/>
  <c r="T100" i="3"/>
  <c r="R100" i="3"/>
  <c r="R99" i="3" s="1"/>
  <c r="P100" i="3"/>
  <c r="BK100" i="3"/>
  <c r="BK99" i="3" s="1"/>
  <c r="J99" i="3" s="1"/>
  <c r="J59" i="3" s="1"/>
  <c r="J100" i="3"/>
  <c r="BE100" i="3"/>
  <c r="BI98" i="3"/>
  <c r="BH98" i="3"/>
  <c r="BG98" i="3"/>
  <c r="BF98" i="3"/>
  <c r="T98" i="3"/>
  <c r="R98" i="3"/>
  <c r="P98" i="3"/>
  <c r="BK98" i="3"/>
  <c r="J98" i="3"/>
  <c r="BE98" i="3" s="1"/>
  <c r="BI96" i="3"/>
  <c r="BH96" i="3"/>
  <c r="BG96" i="3"/>
  <c r="BF96" i="3"/>
  <c r="T96" i="3"/>
  <c r="R96" i="3"/>
  <c r="P96" i="3"/>
  <c r="BK96" i="3"/>
  <c r="J96" i="3"/>
  <c r="BE96" i="3" s="1"/>
  <c r="BI94" i="3"/>
  <c r="BH94" i="3"/>
  <c r="BG94" i="3"/>
  <c r="BF94" i="3"/>
  <c r="T94" i="3"/>
  <c r="R94" i="3"/>
  <c r="P94" i="3"/>
  <c r="BK94" i="3"/>
  <c r="J94" i="3"/>
  <c r="BE94" i="3" s="1"/>
  <c r="BI93" i="3"/>
  <c r="BH93" i="3"/>
  <c r="BG93" i="3"/>
  <c r="BF93" i="3"/>
  <c r="T93" i="3"/>
  <c r="R93" i="3"/>
  <c r="P93" i="3"/>
  <c r="BK93" i="3"/>
  <c r="J93" i="3"/>
  <c r="BE93" i="3" s="1"/>
  <c r="BI91" i="3"/>
  <c r="BH91" i="3"/>
  <c r="BG91" i="3"/>
  <c r="BF91" i="3"/>
  <c r="T91" i="3"/>
  <c r="R91" i="3"/>
  <c r="P91" i="3"/>
  <c r="BK91" i="3"/>
  <c r="J91" i="3"/>
  <c r="BE91" i="3" s="1"/>
  <c r="BI90" i="3"/>
  <c r="BH90" i="3"/>
  <c r="BG90" i="3"/>
  <c r="BF90" i="3"/>
  <c r="T90" i="3"/>
  <c r="R90" i="3"/>
  <c r="P90" i="3"/>
  <c r="BK90" i="3"/>
  <c r="J90" i="3"/>
  <c r="BE90" i="3" s="1"/>
  <c r="BI88" i="3"/>
  <c r="BH88" i="3"/>
  <c r="BG88" i="3"/>
  <c r="BF88" i="3"/>
  <c r="T88" i="3"/>
  <c r="R88" i="3"/>
  <c r="P88" i="3"/>
  <c r="BK88" i="3"/>
  <c r="J88" i="3"/>
  <c r="BE88" i="3" s="1"/>
  <c r="BI87" i="3"/>
  <c r="BH87" i="3"/>
  <c r="BG87" i="3"/>
  <c r="BF87" i="3"/>
  <c r="T87" i="3"/>
  <c r="R87" i="3"/>
  <c r="P87" i="3"/>
  <c r="BK87" i="3"/>
  <c r="J87" i="3"/>
  <c r="BE87" i="3" s="1"/>
  <c r="BI86" i="3"/>
  <c r="F34" i="3" s="1"/>
  <c r="BD53" i="1" s="1"/>
  <c r="BH86" i="3"/>
  <c r="F33" i="3"/>
  <c r="BC53" i="1" s="1"/>
  <c r="BG86" i="3"/>
  <c r="F32" i="3" s="1"/>
  <c r="BB53" i="1" s="1"/>
  <c r="BF86" i="3"/>
  <c r="J31" i="3"/>
  <c r="AW53" i="1" s="1"/>
  <c r="F31" i="3"/>
  <c r="BA53" i="1" s="1"/>
  <c r="T86" i="3"/>
  <c r="R86" i="3"/>
  <c r="R85" i="3" s="1"/>
  <c r="R84" i="3"/>
  <c r="R83" i="3" s="1"/>
  <c r="P86" i="3"/>
  <c r="BK86" i="3"/>
  <c r="BK85" i="3"/>
  <c r="J85" i="3" s="1"/>
  <c r="J58" i="3" s="1"/>
  <c r="BK84" i="3"/>
  <c r="J84" i="3" s="1"/>
  <c r="J86" i="3"/>
  <c r="BE86" i="3"/>
  <c r="J57" i="3"/>
  <c r="J79" i="3"/>
  <c r="F79" i="3"/>
  <c r="F77" i="3"/>
  <c r="E75" i="3"/>
  <c r="J51" i="3"/>
  <c r="F51" i="3"/>
  <c r="F49" i="3"/>
  <c r="E47" i="3"/>
  <c r="J18" i="3"/>
  <c r="E18" i="3"/>
  <c r="F80" i="3"/>
  <c r="F52" i="3"/>
  <c r="J17" i="3"/>
  <c r="J12" i="3"/>
  <c r="J77" i="3"/>
  <c r="J49" i="3"/>
  <c r="E7" i="3"/>
  <c r="E73" i="3" s="1"/>
  <c r="E45" i="3"/>
  <c r="AY52" i="1"/>
  <c r="AX52" i="1"/>
  <c r="BI191" i="2"/>
  <c r="BH191" i="2"/>
  <c r="BG191" i="2"/>
  <c r="BF191" i="2"/>
  <c r="T191" i="2"/>
  <c r="R191" i="2"/>
  <c r="P191" i="2"/>
  <c r="BK191" i="2"/>
  <c r="J191" i="2"/>
  <c r="BE191" i="2"/>
  <c r="BI190" i="2"/>
  <c r="BH190" i="2"/>
  <c r="BG190" i="2"/>
  <c r="BF190" i="2"/>
  <c r="T190" i="2"/>
  <c r="R190" i="2"/>
  <c r="P190" i="2"/>
  <c r="BK190" i="2"/>
  <c r="J190" i="2"/>
  <c r="BE190" i="2"/>
  <c r="BI189" i="2"/>
  <c r="BH189" i="2"/>
  <c r="BG189" i="2"/>
  <c r="BF189" i="2"/>
  <c r="T189" i="2"/>
  <c r="R189" i="2"/>
  <c r="P189" i="2"/>
  <c r="BK189" i="2"/>
  <c r="J189" i="2"/>
  <c r="BE189" i="2"/>
  <c r="BI188" i="2"/>
  <c r="BH188" i="2"/>
  <c r="BG188" i="2"/>
  <c r="BF188" i="2"/>
  <c r="T188" i="2"/>
  <c r="R188" i="2"/>
  <c r="P188" i="2"/>
  <c r="BK188" i="2"/>
  <c r="J188" i="2"/>
  <c r="BE188" i="2"/>
  <c r="BI187" i="2"/>
  <c r="BH187" i="2"/>
  <c r="BG187" i="2"/>
  <c r="BF187" i="2"/>
  <c r="T187" i="2"/>
  <c r="R187" i="2"/>
  <c r="P187" i="2"/>
  <c r="BK187" i="2"/>
  <c r="J187" i="2"/>
  <c r="BE187" i="2"/>
  <c r="BI186" i="2"/>
  <c r="BH186" i="2"/>
  <c r="BG186" i="2"/>
  <c r="BF186" i="2"/>
  <c r="T186" i="2"/>
  <c r="T185" i="2"/>
  <c r="R186" i="2"/>
  <c r="R185" i="2"/>
  <c r="P186" i="2"/>
  <c r="P185" i="2"/>
  <c r="BK186" i="2"/>
  <c r="BK185" i="2"/>
  <c r="J185" i="2" s="1"/>
  <c r="J186" i="2"/>
  <c r="BE186" i="2" s="1"/>
  <c r="J66" i="2"/>
  <c r="BI183" i="2"/>
  <c r="BH183" i="2"/>
  <c r="BG183" i="2"/>
  <c r="BF183" i="2"/>
  <c r="T183" i="2"/>
  <c r="R183" i="2"/>
  <c r="P183" i="2"/>
  <c r="BK183" i="2"/>
  <c r="J183" i="2"/>
  <c r="BE183" i="2"/>
  <c r="BI182" i="2"/>
  <c r="BH182" i="2"/>
  <c r="BG182" i="2"/>
  <c r="BF182" i="2"/>
  <c r="T182" i="2"/>
  <c r="R182" i="2"/>
  <c r="P182" i="2"/>
  <c r="BK182" i="2"/>
  <c r="J182" i="2"/>
  <c r="BE182" i="2"/>
  <c r="BI181" i="2"/>
  <c r="BH181" i="2"/>
  <c r="BG181" i="2"/>
  <c r="BF181" i="2"/>
  <c r="T181" i="2"/>
  <c r="T180" i="2"/>
  <c r="R181" i="2"/>
  <c r="R180" i="2"/>
  <c r="P181" i="2"/>
  <c r="P180" i="2"/>
  <c r="BK181" i="2"/>
  <c r="BK180" i="2"/>
  <c r="J180" i="2" s="1"/>
  <c r="J181" i="2"/>
  <c r="BE181" i="2" s="1"/>
  <c r="J65" i="2"/>
  <c r="BI179" i="2"/>
  <c r="BH179" i="2"/>
  <c r="BG179" i="2"/>
  <c r="BF179" i="2"/>
  <c r="T179" i="2"/>
  <c r="R179" i="2"/>
  <c r="P179" i="2"/>
  <c r="BK179" i="2"/>
  <c r="J179" i="2"/>
  <c r="BE179" i="2"/>
  <c r="BI177" i="2"/>
  <c r="BH177" i="2"/>
  <c r="BG177" i="2"/>
  <c r="BF177" i="2"/>
  <c r="T177" i="2"/>
  <c r="R177" i="2"/>
  <c r="P177" i="2"/>
  <c r="BK177" i="2"/>
  <c r="J177" i="2"/>
  <c r="BE177" i="2"/>
  <c r="BI175" i="2"/>
  <c r="BH175" i="2"/>
  <c r="BG175" i="2"/>
  <c r="BF175" i="2"/>
  <c r="T175" i="2"/>
  <c r="R175" i="2"/>
  <c r="P175" i="2"/>
  <c r="BK175" i="2"/>
  <c r="J175" i="2"/>
  <c r="BE175" i="2"/>
  <c r="BI174" i="2"/>
  <c r="BH174" i="2"/>
  <c r="BG174" i="2"/>
  <c r="BF174" i="2"/>
  <c r="T174" i="2"/>
  <c r="R174" i="2"/>
  <c r="P174" i="2"/>
  <c r="BK174" i="2"/>
  <c r="J174" i="2"/>
  <c r="BE174" i="2"/>
  <c r="BI172" i="2"/>
  <c r="BH172" i="2"/>
  <c r="BG172" i="2"/>
  <c r="BF172" i="2"/>
  <c r="T172" i="2"/>
  <c r="R172" i="2"/>
  <c r="P172" i="2"/>
  <c r="BK172" i="2"/>
  <c r="J172" i="2"/>
  <c r="BE172" i="2"/>
  <c r="BI171" i="2"/>
  <c r="BH171" i="2"/>
  <c r="BG171" i="2"/>
  <c r="BF171" i="2"/>
  <c r="T171" i="2"/>
  <c r="T170" i="2"/>
  <c r="R171" i="2"/>
  <c r="R170" i="2"/>
  <c r="P171" i="2"/>
  <c r="P170" i="2"/>
  <c r="BK171" i="2"/>
  <c r="BK170" i="2"/>
  <c r="J170" i="2" s="1"/>
  <c r="J171" i="2"/>
  <c r="BE171" i="2" s="1"/>
  <c r="J64" i="2"/>
  <c r="BI168" i="2"/>
  <c r="BH168" i="2"/>
  <c r="BG168" i="2"/>
  <c r="BF168" i="2"/>
  <c r="T168" i="2"/>
  <c r="R168" i="2"/>
  <c r="P168" i="2"/>
  <c r="BK168" i="2"/>
  <c r="J168" i="2"/>
  <c r="BE168" i="2"/>
  <c r="BI167" i="2"/>
  <c r="BH167" i="2"/>
  <c r="BG167" i="2"/>
  <c r="BF167" i="2"/>
  <c r="T167" i="2"/>
  <c r="R167" i="2"/>
  <c r="P167" i="2"/>
  <c r="BK167" i="2"/>
  <c r="J167" i="2"/>
  <c r="BE167" i="2"/>
  <c r="BI166" i="2"/>
  <c r="BH166" i="2"/>
  <c r="BG166" i="2"/>
  <c r="BF166" i="2"/>
  <c r="T166" i="2"/>
  <c r="R166" i="2"/>
  <c r="P166" i="2"/>
  <c r="BK166" i="2"/>
  <c r="J166" i="2"/>
  <c r="BE166" i="2"/>
  <c r="BI164" i="2"/>
  <c r="BH164" i="2"/>
  <c r="BG164" i="2"/>
  <c r="BF164" i="2"/>
  <c r="T164" i="2"/>
  <c r="R164" i="2"/>
  <c r="P164" i="2"/>
  <c r="BK164" i="2"/>
  <c r="J164" i="2"/>
  <c r="BE164" i="2"/>
  <c r="BI163" i="2"/>
  <c r="BH163" i="2"/>
  <c r="BG163" i="2"/>
  <c r="BF163" i="2"/>
  <c r="T163" i="2"/>
  <c r="R163" i="2"/>
  <c r="P163" i="2"/>
  <c r="BK163" i="2"/>
  <c r="J163" i="2"/>
  <c r="BE163" i="2"/>
  <c r="BI161" i="2"/>
  <c r="BH161" i="2"/>
  <c r="BG161" i="2"/>
  <c r="BF161" i="2"/>
  <c r="T161" i="2"/>
  <c r="R161" i="2"/>
  <c r="P161" i="2"/>
  <c r="BK161" i="2"/>
  <c r="J161" i="2"/>
  <c r="BE161" i="2"/>
  <c r="BI160" i="2"/>
  <c r="BH160" i="2"/>
  <c r="BG160" i="2"/>
  <c r="BF160" i="2"/>
  <c r="T160" i="2"/>
  <c r="R160" i="2"/>
  <c r="P160" i="2"/>
  <c r="BK160" i="2"/>
  <c r="J160" i="2"/>
  <c r="BE160" i="2"/>
  <c r="BI159" i="2"/>
  <c r="BH159" i="2"/>
  <c r="BG159" i="2"/>
  <c r="BF159" i="2"/>
  <c r="T159" i="2"/>
  <c r="R159" i="2"/>
  <c r="P159" i="2"/>
  <c r="BK159" i="2"/>
  <c r="J159" i="2"/>
  <c r="BE159" i="2"/>
  <c r="BI158" i="2"/>
  <c r="BH158" i="2"/>
  <c r="BG158" i="2"/>
  <c r="BF158" i="2"/>
  <c r="T158" i="2"/>
  <c r="T157" i="2"/>
  <c r="R158" i="2"/>
  <c r="R157" i="2"/>
  <c r="P158" i="2"/>
  <c r="P157" i="2"/>
  <c r="BK158" i="2"/>
  <c r="BK157" i="2"/>
  <c r="J157" i="2" s="1"/>
  <c r="J63" i="2" s="1"/>
  <c r="J158" i="2"/>
  <c r="BE158" i="2"/>
  <c r="BI156" i="2"/>
  <c r="BH156" i="2"/>
  <c r="BG156" i="2"/>
  <c r="BF156" i="2"/>
  <c r="T156" i="2"/>
  <c r="R156" i="2"/>
  <c r="P156" i="2"/>
  <c r="BK156" i="2"/>
  <c r="J156" i="2"/>
  <c r="BE156" i="2" s="1"/>
  <c r="BI155" i="2"/>
  <c r="BH155" i="2"/>
  <c r="BG155" i="2"/>
  <c r="BF155" i="2"/>
  <c r="T155" i="2"/>
  <c r="R155" i="2"/>
  <c r="P155" i="2"/>
  <c r="BK155" i="2"/>
  <c r="J155" i="2"/>
  <c r="BE155" i="2" s="1"/>
  <c r="BI154" i="2"/>
  <c r="BH154" i="2"/>
  <c r="BG154" i="2"/>
  <c r="BF154" i="2"/>
  <c r="T154" i="2"/>
  <c r="R154" i="2"/>
  <c r="P154" i="2"/>
  <c r="BK154" i="2"/>
  <c r="J154" i="2"/>
  <c r="BE154" i="2" s="1"/>
  <c r="BI153" i="2"/>
  <c r="BH153" i="2"/>
  <c r="BG153" i="2"/>
  <c r="BF153" i="2"/>
  <c r="T153" i="2"/>
  <c r="R153" i="2"/>
  <c r="P153" i="2"/>
  <c r="BK153" i="2"/>
  <c r="J153" i="2"/>
  <c r="BE153" i="2" s="1"/>
  <c r="BI152" i="2"/>
  <c r="BH152" i="2"/>
  <c r="BG152" i="2"/>
  <c r="BF152" i="2"/>
  <c r="T152" i="2"/>
  <c r="R152" i="2"/>
  <c r="P152" i="2"/>
  <c r="BK152" i="2"/>
  <c r="J152" i="2"/>
  <c r="BE152" i="2" s="1"/>
  <c r="BI151" i="2"/>
  <c r="BH151" i="2"/>
  <c r="BG151" i="2"/>
  <c r="BF151" i="2"/>
  <c r="T151" i="2"/>
  <c r="R151" i="2"/>
  <c r="P151" i="2"/>
  <c r="BK151" i="2"/>
  <c r="J151" i="2"/>
  <c r="BE151" i="2" s="1"/>
  <c r="BI150" i="2"/>
  <c r="BH150" i="2"/>
  <c r="BG150" i="2"/>
  <c r="BF150" i="2"/>
  <c r="T150" i="2"/>
  <c r="R150" i="2"/>
  <c r="P150" i="2"/>
  <c r="BK150" i="2"/>
  <c r="J150" i="2"/>
  <c r="BE150" i="2" s="1"/>
  <c r="BI149" i="2"/>
  <c r="BH149" i="2"/>
  <c r="BG149" i="2"/>
  <c r="BF149" i="2"/>
  <c r="T149" i="2"/>
  <c r="T148" i="2" s="1"/>
  <c r="R149" i="2"/>
  <c r="R148" i="2" s="1"/>
  <c r="P149" i="2"/>
  <c r="P148" i="2" s="1"/>
  <c r="BK149" i="2"/>
  <c r="BK148" i="2" s="1"/>
  <c r="J148" i="2" s="1"/>
  <c r="J62" i="2" s="1"/>
  <c r="J149" i="2"/>
  <c r="BE149" i="2"/>
  <c r="BI147" i="2"/>
  <c r="BH147" i="2"/>
  <c r="BG147" i="2"/>
  <c r="BF147" i="2"/>
  <c r="T147" i="2"/>
  <c r="R147" i="2"/>
  <c r="P147" i="2"/>
  <c r="BK147" i="2"/>
  <c r="J147" i="2"/>
  <c r="BE147" i="2" s="1"/>
  <c r="BI146" i="2"/>
  <c r="BH146" i="2"/>
  <c r="BG146" i="2"/>
  <c r="BF146" i="2"/>
  <c r="T146" i="2"/>
  <c r="R146" i="2"/>
  <c r="P146" i="2"/>
  <c r="BK146" i="2"/>
  <c r="J146" i="2"/>
  <c r="BE146" i="2" s="1"/>
  <c r="BI145" i="2"/>
  <c r="BH145" i="2"/>
  <c r="BG145" i="2"/>
  <c r="BF145" i="2"/>
  <c r="T145" i="2"/>
  <c r="R145" i="2"/>
  <c r="P145" i="2"/>
  <c r="BK145" i="2"/>
  <c r="J145" i="2"/>
  <c r="BE145" i="2" s="1"/>
  <c r="BI144" i="2"/>
  <c r="BH144" i="2"/>
  <c r="BG144" i="2"/>
  <c r="BF144" i="2"/>
  <c r="T144" i="2"/>
  <c r="R144" i="2"/>
  <c r="P144" i="2"/>
  <c r="BK144" i="2"/>
  <c r="J144" i="2"/>
  <c r="BE144" i="2" s="1"/>
  <c r="BI143" i="2"/>
  <c r="BH143" i="2"/>
  <c r="BG143" i="2"/>
  <c r="BF143" i="2"/>
  <c r="T143" i="2"/>
  <c r="R143" i="2"/>
  <c r="P143" i="2"/>
  <c r="BK143" i="2"/>
  <c r="J143" i="2"/>
  <c r="BE143" i="2" s="1"/>
  <c r="BI142" i="2"/>
  <c r="BH142" i="2"/>
  <c r="BG142" i="2"/>
  <c r="BF142" i="2"/>
  <c r="T142" i="2"/>
  <c r="R142" i="2"/>
  <c r="P142" i="2"/>
  <c r="BK142" i="2"/>
  <c r="J142" i="2"/>
  <c r="BE142" i="2" s="1"/>
  <c r="BI141" i="2"/>
  <c r="BH141" i="2"/>
  <c r="BG141" i="2"/>
  <c r="BF141" i="2"/>
  <c r="T141" i="2"/>
  <c r="R141" i="2"/>
  <c r="P141" i="2"/>
  <c r="BK141" i="2"/>
  <c r="J141" i="2"/>
  <c r="BE141" i="2" s="1"/>
  <c r="BI140" i="2"/>
  <c r="BH140" i="2"/>
  <c r="BG140" i="2"/>
  <c r="BF140" i="2"/>
  <c r="T140" i="2"/>
  <c r="R140" i="2"/>
  <c r="P140" i="2"/>
  <c r="BK140" i="2"/>
  <c r="J140" i="2"/>
  <c r="BE140" i="2" s="1"/>
  <c r="BI138" i="2"/>
  <c r="BH138" i="2"/>
  <c r="BG138" i="2"/>
  <c r="BF138" i="2"/>
  <c r="T138" i="2"/>
  <c r="R138" i="2"/>
  <c r="P138" i="2"/>
  <c r="BK138" i="2"/>
  <c r="J138" i="2"/>
  <c r="BE138" i="2" s="1"/>
  <c r="BI136" i="2"/>
  <c r="BH136" i="2"/>
  <c r="BG136" i="2"/>
  <c r="BF136" i="2"/>
  <c r="T136" i="2"/>
  <c r="R136" i="2"/>
  <c r="P136" i="2"/>
  <c r="BK136" i="2"/>
  <c r="J136" i="2"/>
  <c r="BE136" i="2" s="1"/>
  <c r="BI134" i="2"/>
  <c r="BH134" i="2"/>
  <c r="BG134" i="2"/>
  <c r="BF134" i="2"/>
  <c r="T134" i="2"/>
  <c r="T133" i="2" s="1"/>
  <c r="R134" i="2"/>
  <c r="R133" i="2" s="1"/>
  <c r="P134" i="2"/>
  <c r="P133" i="2" s="1"/>
  <c r="BK134" i="2"/>
  <c r="BK133" i="2" s="1"/>
  <c r="J133" i="2" s="1"/>
  <c r="J61" i="2" s="1"/>
  <c r="J134" i="2"/>
  <c r="BE134" i="2"/>
  <c r="BI132" i="2"/>
  <c r="BH132" i="2"/>
  <c r="BG132" i="2"/>
  <c r="BF132" i="2"/>
  <c r="T132" i="2"/>
  <c r="R132" i="2"/>
  <c r="P132" i="2"/>
  <c r="BK132" i="2"/>
  <c r="J132" i="2"/>
  <c r="BE132" i="2" s="1"/>
  <c r="BI130" i="2"/>
  <c r="BH130" i="2"/>
  <c r="BG130" i="2"/>
  <c r="BF130" i="2"/>
  <c r="T130" i="2"/>
  <c r="R130" i="2"/>
  <c r="P130" i="2"/>
  <c r="BK130" i="2"/>
  <c r="J130" i="2"/>
  <c r="BE130" i="2" s="1"/>
  <c r="BI128" i="2"/>
  <c r="BH128" i="2"/>
  <c r="BG128" i="2"/>
  <c r="BF128" i="2"/>
  <c r="T128" i="2"/>
  <c r="T127" i="2" s="1"/>
  <c r="R128" i="2"/>
  <c r="R127" i="2" s="1"/>
  <c r="P128" i="2"/>
  <c r="P127" i="2" s="1"/>
  <c r="BK128" i="2"/>
  <c r="BK127" i="2" s="1"/>
  <c r="J127" i="2" s="1"/>
  <c r="J60" i="2" s="1"/>
  <c r="J128" i="2"/>
  <c r="BE128" i="2"/>
  <c r="BI126" i="2"/>
  <c r="BH126" i="2"/>
  <c r="BG126" i="2"/>
  <c r="BF126" i="2"/>
  <c r="T126" i="2"/>
  <c r="R126" i="2"/>
  <c r="P126" i="2"/>
  <c r="BK126" i="2"/>
  <c r="J126" i="2"/>
  <c r="BE126" i="2" s="1"/>
  <c r="BI124" i="2"/>
  <c r="BH124" i="2"/>
  <c r="BG124" i="2"/>
  <c r="BF124" i="2"/>
  <c r="T124" i="2"/>
  <c r="R124" i="2"/>
  <c r="P124" i="2"/>
  <c r="BK124" i="2"/>
  <c r="J124" i="2"/>
  <c r="BE124" i="2" s="1"/>
  <c r="BI122" i="2"/>
  <c r="BH122" i="2"/>
  <c r="BG122" i="2"/>
  <c r="BF122" i="2"/>
  <c r="T122" i="2"/>
  <c r="R122" i="2"/>
  <c r="P122" i="2"/>
  <c r="BK122" i="2"/>
  <c r="J122" i="2"/>
  <c r="BE122" i="2" s="1"/>
  <c r="BI121" i="2"/>
  <c r="BH121" i="2"/>
  <c r="BG121" i="2"/>
  <c r="BF121" i="2"/>
  <c r="T121" i="2"/>
  <c r="R121" i="2"/>
  <c r="P121" i="2"/>
  <c r="BK121" i="2"/>
  <c r="J121" i="2"/>
  <c r="BE121" i="2" s="1"/>
  <c r="BI120" i="2"/>
  <c r="BH120" i="2"/>
  <c r="BG120" i="2"/>
  <c r="BF120" i="2"/>
  <c r="T120" i="2"/>
  <c r="R120" i="2"/>
  <c r="P120" i="2"/>
  <c r="BK120" i="2"/>
  <c r="J120" i="2"/>
  <c r="BE120" i="2" s="1"/>
  <c r="BI118" i="2"/>
  <c r="BH118" i="2"/>
  <c r="BG118" i="2"/>
  <c r="BF118" i="2"/>
  <c r="T118" i="2"/>
  <c r="T117" i="2" s="1"/>
  <c r="R118" i="2"/>
  <c r="R117" i="2" s="1"/>
  <c r="P118" i="2"/>
  <c r="P117" i="2" s="1"/>
  <c r="BK118" i="2"/>
  <c r="BK117" i="2" s="1"/>
  <c r="J118" i="2"/>
  <c r="BE118" i="2"/>
  <c r="BI116" i="2"/>
  <c r="BH116" i="2"/>
  <c r="BG116" i="2"/>
  <c r="BF116" i="2"/>
  <c r="T116" i="2"/>
  <c r="R116" i="2"/>
  <c r="P116" i="2"/>
  <c r="BK116" i="2"/>
  <c r="J116" i="2"/>
  <c r="BE116" i="2" s="1"/>
  <c r="BI114" i="2"/>
  <c r="BH114" i="2"/>
  <c r="BG114" i="2"/>
  <c r="BF114" i="2"/>
  <c r="T114" i="2"/>
  <c r="R114" i="2"/>
  <c r="P114" i="2"/>
  <c r="BK114" i="2"/>
  <c r="J114" i="2"/>
  <c r="BE114" i="2" s="1"/>
  <c r="BI112" i="2"/>
  <c r="BH112" i="2"/>
  <c r="BG112" i="2"/>
  <c r="BF112" i="2"/>
  <c r="T112" i="2"/>
  <c r="R112" i="2"/>
  <c r="P112" i="2"/>
  <c r="BK112" i="2"/>
  <c r="J112" i="2"/>
  <c r="BE112" i="2" s="1"/>
  <c r="BI110" i="2"/>
  <c r="BH110" i="2"/>
  <c r="BG110" i="2"/>
  <c r="BF110" i="2"/>
  <c r="T110" i="2"/>
  <c r="R110" i="2"/>
  <c r="P110" i="2"/>
  <c r="BK110" i="2"/>
  <c r="J110" i="2"/>
  <c r="BE110" i="2" s="1"/>
  <c r="BI109" i="2"/>
  <c r="BH109" i="2"/>
  <c r="BG109" i="2"/>
  <c r="BF109" i="2"/>
  <c r="T109" i="2"/>
  <c r="R109" i="2"/>
  <c r="P109" i="2"/>
  <c r="BK109" i="2"/>
  <c r="J109" i="2"/>
  <c r="BE109" i="2" s="1"/>
  <c r="BI107" i="2"/>
  <c r="BH107" i="2"/>
  <c r="BG107" i="2"/>
  <c r="BF107" i="2"/>
  <c r="T107" i="2"/>
  <c r="R107" i="2"/>
  <c r="P107" i="2"/>
  <c r="BK107" i="2"/>
  <c r="J107" i="2"/>
  <c r="BE107" i="2" s="1"/>
  <c r="BI106" i="2"/>
  <c r="BH106" i="2"/>
  <c r="BG106" i="2"/>
  <c r="BF106" i="2"/>
  <c r="T106" i="2"/>
  <c r="R106" i="2"/>
  <c r="P106" i="2"/>
  <c r="BK106" i="2"/>
  <c r="J106" i="2"/>
  <c r="BE106" i="2" s="1"/>
  <c r="BI105" i="2"/>
  <c r="BH105" i="2"/>
  <c r="BG105" i="2"/>
  <c r="BF105" i="2"/>
  <c r="T105" i="2"/>
  <c r="R105" i="2"/>
  <c r="P105" i="2"/>
  <c r="BK105" i="2"/>
  <c r="J105" i="2"/>
  <c r="BE105" i="2" s="1"/>
  <c r="BI104" i="2"/>
  <c r="BH104" i="2"/>
  <c r="BG104" i="2"/>
  <c r="BF104" i="2"/>
  <c r="T104" i="2"/>
  <c r="R104" i="2"/>
  <c r="P104" i="2"/>
  <c r="BK104" i="2"/>
  <c r="J104" i="2"/>
  <c r="BE104" i="2" s="1"/>
  <c r="BI102" i="2"/>
  <c r="BH102" i="2"/>
  <c r="BG102" i="2"/>
  <c r="BF102" i="2"/>
  <c r="T102" i="2"/>
  <c r="R102" i="2"/>
  <c r="P102" i="2"/>
  <c r="BK102" i="2"/>
  <c r="J102" i="2"/>
  <c r="BE102" i="2" s="1"/>
  <c r="BI101" i="2"/>
  <c r="BH101" i="2"/>
  <c r="BG101" i="2"/>
  <c r="BF101" i="2"/>
  <c r="T101" i="2"/>
  <c r="R101" i="2"/>
  <c r="P101" i="2"/>
  <c r="BK101" i="2"/>
  <c r="J101" i="2"/>
  <c r="BE101" i="2" s="1"/>
  <c r="BI99" i="2"/>
  <c r="BH99" i="2"/>
  <c r="BG99" i="2"/>
  <c r="BF99" i="2"/>
  <c r="T99" i="2"/>
  <c r="R99" i="2"/>
  <c r="P99" i="2"/>
  <c r="BK99" i="2"/>
  <c r="J99" i="2"/>
  <c r="BE99" i="2" s="1"/>
  <c r="BI98" i="2"/>
  <c r="BH98" i="2"/>
  <c r="BG98" i="2"/>
  <c r="BF98" i="2"/>
  <c r="T98" i="2"/>
  <c r="R98" i="2"/>
  <c r="P98" i="2"/>
  <c r="BK98" i="2"/>
  <c r="J98" i="2"/>
  <c r="BE98" i="2" s="1"/>
  <c r="BI96" i="2"/>
  <c r="BH96" i="2"/>
  <c r="BG96" i="2"/>
  <c r="BF96" i="2"/>
  <c r="T96" i="2"/>
  <c r="R96" i="2"/>
  <c r="P96" i="2"/>
  <c r="BK96" i="2"/>
  <c r="J96" i="2"/>
  <c r="BE96" i="2" s="1"/>
  <c r="BI95" i="2"/>
  <c r="BH95" i="2"/>
  <c r="BG95" i="2"/>
  <c r="BF95" i="2"/>
  <c r="T95" i="2"/>
  <c r="R95" i="2"/>
  <c r="P95" i="2"/>
  <c r="BK95" i="2"/>
  <c r="J95" i="2"/>
  <c r="BE95" i="2" s="1"/>
  <c r="BI94" i="2"/>
  <c r="BH94" i="2"/>
  <c r="BG94" i="2"/>
  <c r="BF94" i="2"/>
  <c r="T94" i="2"/>
  <c r="R94" i="2"/>
  <c r="P94" i="2"/>
  <c r="BK94" i="2"/>
  <c r="J94" i="2"/>
  <c r="BE94" i="2" s="1"/>
  <c r="BI92" i="2"/>
  <c r="BH92" i="2"/>
  <c r="BG92" i="2"/>
  <c r="BF92" i="2"/>
  <c r="T92" i="2"/>
  <c r="R92" i="2"/>
  <c r="P92" i="2"/>
  <c r="BK92" i="2"/>
  <c r="J92" i="2"/>
  <c r="BE92" i="2" s="1"/>
  <c r="BI91" i="2"/>
  <c r="BH91" i="2"/>
  <c r="BG91" i="2"/>
  <c r="BF91" i="2"/>
  <c r="T91" i="2"/>
  <c r="R91" i="2"/>
  <c r="P91" i="2"/>
  <c r="BK91" i="2"/>
  <c r="J91" i="2"/>
  <c r="BE91" i="2" s="1"/>
  <c r="BI89" i="2"/>
  <c r="F34" i="2" s="1"/>
  <c r="BD52" i="1" s="1"/>
  <c r="BD51" i="1" s="1"/>
  <c r="W30" i="1" s="1"/>
  <c r="BH89" i="2"/>
  <c r="F33" i="2"/>
  <c r="BC52" i="1" s="1"/>
  <c r="BG89" i="2"/>
  <c r="F32" i="2" s="1"/>
  <c r="BB52" i="1" s="1"/>
  <c r="BF89" i="2"/>
  <c r="J31" i="2"/>
  <c r="AW52" i="1" s="1"/>
  <c r="F31" i="2"/>
  <c r="BA52" i="1" s="1"/>
  <c r="T89" i="2"/>
  <c r="T88" i="2" s="1"/>
  <c r="T87" i="2" s="1"/>
  <c r="T86" i="2" s="1"/>
  <c r="R89" i="2"/>
  <c r="R88" i="2" s="1"/>
  <c r="R87" i="2" s="1"/>
  <c r="R86" i="2" s="1"/>
  <c r="P89" i="2"/>
  <c r="P88" i="2" s="1"/>
  <c r="P87" i="2" s="1"/>
  <c r="P86" i="2" s="1"/>
  <c r="AU52" i="1" s="1"/>
  <c r="BK89" i="2"/>
  <c r="BK88" i="2"/>
  <c r="J88" i="2" s="1"/>
  <c r="J58" i="2" s="1"/>
  <c r="J89" i="2"/>
  <c r="BE89" i="2"/>
  <c r="J30" i="2" s="1"/>
  <c r="AV52" i="1" s="1"/>
  <c r="AT52" i="1" s="1"/>
  <c r="J82" i="2"/>
  <c r="F82" i="2"/>
  <c r="F80" i="2"/>
  <c r="E78" i="2"/>
  <c r="J51" i="2"/>
  <c r="F51" i="2"/>
  <c r="F49" i="2"/>
  <c r="E47" i="2"/>
  <c r="J18" i="2"/>
  <c r="E18" i="2"/>
  <c r="F83" i="2"/>
  <c r="F52" i="2"/>
  <c r="J17" i="2"/>
  <c r="J12" i="2"/>
  <c r="J80" i="2"/>
  <c r="J49" i="2"/>
  <c r="E7" i="2"/>
  <c r="E76" i="2" s="1"/>
  <c r="E45" i="2"/>
  <c r="AS51" i="1"/>
  <c r="L47" i="1"/>
  <c r="AM46" i="1"/>
  <c r="L46" i="1"/>
  <c r="AM44" i="1"/>
  <c r="L44" i="1"/>
  <c r="L42" i="1"/>
  <c r="L41" i="1"/>
  <c r="J117" i="2" l="1"/>
  <c r="J59" i="2" s="1"/>
  <c r="BK87" i="2"/>
  <c r="J81" i="4"/>
  <c r="J57" i="4" s="1"/>
  <c r="BK80" i="4"/>
  <c r="J80" i="4" s="1"/>
  <c r="F30" i="2"/>
  <c r="AZ52" i="1" s="1"/>
  <c r="J30" i="3"/>
  <c r="AV53" i="1" s="1"/>
  <c r="AT53" i="1" s="1"/>
  <c r="F30" i="3"/>
  <c r="AZ53" i="1" s="1"/>
  <c r="BK83" i="3"/>
  <c r="J83" i="3" s="1"/>
  <c r="P85" i="3"/>
  <c r="T85" i="3"/>
  <c r="P99" i="3"/>
  <c r="T99" i="3"/>
  <c r="P104" i="3"/>
  <c r="T104" i="3"/>
  <c r="F77" i="4"/>
  <c r="F52" i="4"/>
  <c r="R81" i="4"/>
  <c r="R80" i="4" s="1"/>
  <c r="BK83" i="5"/>
  <c r="F32" i="5"/>
  <c r="BB55" i="1" s="1"/>
  <c r="BB51" i="1" s="1"/>
  <c r="J30" i="4"/>
  <c r="AV54" i="1" s="1"/>
  <c r="F30" i="4"/>
  <c r="AZ54" i="1" s="1"/>
  <c r="P80" i="4"/>
  <c r="AU54" i="1" s="1"/>
  <c r="T80" i="4"/>
  <c r="J31" i="4"/>
  <c r="AW54" i="1" s="1"/>
  <c r="F31" i="4"/>
  <c r="BA54" i="1" s="1"/>
  <c r="BA51" i="1" s="1"/>
  <c r="F33" i="4"/>
  <c r="BC54" i="1" s="1"/>
  <c r="BC51" i="1" s="1"/>
  <c r="J30" i="5"/>
  <c r="AV55" i="1" s="1"/>
  <c r="AT55" i="1" s="1"/>
  <c r="F30" i="5"/>
  <c r="AZ55" i="1" s="1"/>
  <c r="P84" i="5"/>
  <c r="T84" i="5"/>
  <c r="T83" i="5" s="1"/>
  <c r="T82" i="5" s="1"/>
  <c r="P93" i="5"/>
  <c r="T93" i="5"/>
  <c r="AY51" i="1" l="1"/>
  <c r="W29" i="1"/>
  <c r="AW51" i="1"/>
  <c r="AK27" i="1" s="1"/>
  <c r="W27" i="1"/>
  <c r="W28" i="1"/>
  <c r="AX51" i="1"/>
  <c r="AT54" i="1"/>
  <c r="J83" i="5"/>
  <c r="J57" i="5" s="1"/>
  <c r="BK82" i="5"/>
  <c r="J82" i="5" s="1"/>
  <c r="T84" i="3"/>
  <c r="T83" i="3" s="1"/>
  <c r="J27" i="3"/>
  <c r="J56" i="3"/>
  <c r="J27" i="4"/>
  <c r="J56" i="4"/>
  <c r="J87" i="2"/>
  <c r="J57" i="2" s="1"/>
  <c r="BK86" i="2"/>
  <c r="J86" i="2" s="1"/>
  <c r="P83" i="5"/>
  <c r="P82" i="5" s="1"/>
  <c r="AU55" i="1" s="1"/>
  <c r="P84" i="3"/>
  <c r="P83" i="3" s="1"/>
  <c r="AU53" i="1" s="1"/>
  <c r="AU51" i="1" s="1"/>
  <c r="AZ51" i="1"/>
  <c r="J27" i="2" l="1"/>
  <c r="J56" i="2"/>
  <c r="AV51" i="1"/>
  <c r="W26" i="1"/>
  <c r="AG54" i="1"/>
  <c r="AN54" i="1" s="1"/>
  <c r="J36" i="4"/>
  <c r="J36" i="3"/>
  <c r="AG53" i="1"/>
  <c r="AN53" i="1" s="1"/>
  <c r="J27" i="5"/>
  <c r="J56" i="5"/>
  <c r="J36" i="5" l="1"/>
  <c r="AG55" i="1"/>
  <c r="AN55" i="1" s="1"/>
  <c r="AK26" i="1"/>
  <c r="AT51" i="1"/>
  <c r="J36" i="2"/>
  <c r="AG52" i="1"/>
  <c r="AG51" i="1" l="1"/>
  <c r="AN52" i="1"/>
  <c r="AK23" i="1" l="1"/>
  <c r="AK32" i="1" s="1"/>
  <c r="AN51" i="1"/>
</calcChain>
</file>

<file path=xl/sharedStrings.xml><?xml version="1.0" encoding="utf-8"?>
<sst xmlns="http://schemas.openxmlformats.org/spreadsheetml/2006/main" count="4156" uniqueCount="923">
  <si>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</si>
  <si>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</si>
  <si>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</si>
  <si>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</si>
  <si>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</si>
  <si>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</si>
  <si>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</si>
  <si>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{06a85eac-e64c-4801-9803-cb71e0283ce1}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</si>
  <si>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</si>
  <si>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</si>
  <si>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</si>
  <si>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</si>
  <si>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</si>
  <si>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</si>
  <si>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</si>
  <si>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</si>
  <si>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61-2016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</si>
  <si>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</si>
  <si>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</si>
  <si>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Rekonstrukce ulice Chatařská v úseku Hlavní - Okrajová, Bořanovice Středočeský kraj</t>
  </si>
  <si>
    <t>KSO:</t>
  </si>
  <si>
    <t/>
  </si>
  <si>
    <t>CC-CZ:</t>
  </si>
  <si>
    <t>Místo:</t>
  </si>
  <si>
    <t>Ulice Chatařská</t>
  </si>
  <si>
    <t>Datum:</t>
  </si>
  <si>
    <t>11. 2. 2019</t>
  </si>
  <si>
    <t>Zadavatel:</t>
  </si>
  <si>
    <t>IČ:</t>
  </si>
  <si>
    <t>00240061</t>
  </si>
  <si>
    <t>Obec Bořanovice</t>
  </si>
  <si>
    <t>DIČ:</t>
  </si>
  <si>
    <t>CZ00240061</t>
  </si>
  <si>
    <t>Uchazeč:</t>
  </si>
  <si>
    <t>Vyplň údaj</t>
  </si>
  <si>
    <t>Projektant:</t>
  </si>
  <si>
    <t xml:space="preserve">62584332 </t>
  </si>
  <si>
    <t>Sinpps s.r.o.</t>
  </si>
  <si>
    <t>CZ62584332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</si>
  <si>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</si>
  <si>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</si>
  <si>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</si>
  <si>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</si>
  <si>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</si>
  <si>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</si>
  <si>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</si>
  <si>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</si>
  <si>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</si>
  <si>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</si>
  <si>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</si>
  <si>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</si>
  <si>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</si>
  <si>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</si>
  <si>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</si>
  <si>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</si>
  <si>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</si>
  <si>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</si>
  <si>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</si>
  <si>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</si>
  <si>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</si>
  <si>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</si>
  <si>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</si>
  <si>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</si>
  <si>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</si>
  <si>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</si>
  <si>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</si>
  <si>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</si>
  <si>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</si>
  <si>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</si>
  <si>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</si>
  <si>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</si>
  <si>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</si>
  <si>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</si>
  <si>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</si>
  <si>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</si>
  <si>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</si>
  <si>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</si>
  <si>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</si>
  <si>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</si>
  <si>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</si>
  <si>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101</t>
  </si>
  <si>
    <t>Komunikace - uznatelné položky</t>
  </si>
  <si>
    <t>STA</t>
  </si>
  <si>
    <t>1</t>
  </si>
  <si>
    <t>{cc757db4-b6c9-45e3-9314-f0d53b2aa8fb}</t>
  </si>
  <si>
    <t>2</t>
  </si>
  <si>
    <t>SO 102</t>
  </si>
  <si>
    <t>Komunikace - neuznatelné položky</t>
  </si>
  <si>
    <t>{da2ff015-cc52-4d64-8440-d31616a4124b}</t>
  </si>
  <si>
    <t>SO 401</t>
  </si>
  <si>
    <t>Veřejné osvětlení - neuznatené položky</t>
  </si>
  <si>
    <t>{5f0f71b4-c9d2-4440-a1dd-07ae3323837c}</t>
  </si>
  <si>
    <t>SO 901</t>
  </si>
  <si>
    <t>VRN</t>
  </si>
  <si>
    <t>{9f54ab31-372c-4fa6-8764-4f30d7f50ff7}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</si>
  <si>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</si>
  <si>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</si>
  <si>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</si>
  <si>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</si>
  <si>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</si>
  <si>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</si>
  <si>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</si>
  <si>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SO 101 - Komunikace - uznatelné položky</t>
  </si>
  <si>
    <t>REKAPITULACE ČLENĚNÍ SOUPISU PRACÍ</t>
  </si>
  <si>
    <t>Kód dílu - Popis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</si>
  <si>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</si>
  <si>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</si>
  <si>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</si>
  <si>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</si>
  <si>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</si>
  <si>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10 - Sanace podloží (aktivní zóna 30 cm)</t>
  </si>
  <si>
    <t xml:space="preserve">    3 - Svislé a kompletní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</si>
  <si>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</si>
  <si>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</si>
  <si>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</si>
  <si>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</si>
  <si>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</si>
  <si>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 xml:space="preserve">    741 - Elektroinstalace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</si>
  <si>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</si>
  <si>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</si>
  <si>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</si>
  <si>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</si>
  <si>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</si>
  <si>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</si>
  <si>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</si>
  <si>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</si>
  <si>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</si>
  <si>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</si>
  <si>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</si>
  <si>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</si>
  <si>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</si>
  <si>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</si>
  <si>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</si>
  <si>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</si>
  <si>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</si>
  <si>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</si>
  <si>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K</t>
  </si>
  <si>
    <t>113107182</t>
  </si>
  <si>
    <t>Odstranění podkladu živičného tl 100 mm strojně pl přes 50 do 200 m2 (po částech)</t>
  </si>
  <si>
    <t>m2</t>
  </si>
  <si>
    <t>CS ÚRS 2018 02</t>
  </si>
  <si>
    <t>4</t>
  </si>
  <si>
    <t>1904777129</t>
  </si>
  <si>
    <t>VV</t>
  </si>
  <si>
    <t>1320-30-38</t>
  </si>
  <si>
    <t>113106187</t>
  </si>
  <si>
    <t>Rozebrání dlažeb vozovek ze zámkové dlažby s ložem z kameniva strojně pl do 50 m2 (množství odečteno ze situace)</t>
  </si>
  <si>
    <t>-137682337</t>
  </si>
  <si>
    <t>3</t>
  </si>
  <si>
    <t>113107170</t>
  </si>
  <si>
    <t>Odstranění podkladu z betonu prostého tl 100 mm strojně pl přes 50 do 200 m2 (po částech)</t>
  </si>
  <si>
    <t>390208915</t>
  </si>
  <si>
    <t>1320-38</t>
  </si>
  <si>
    <t>113107332</t>
  </si>
  <si>
    <t>Odstranění podkladu z betonu prostého do tl 300 mm strojně pl do 50 m2 (množství odečteno ze situace)</t>
  </si>
  <si>
    <t>1817139731</t>
  </si>
  <si>
    <t>5</t>
  </si>
  <si>
    <t>113107162</t>
  </si>
  <si>
    <t>Odstranění podkladu z kameniva drceného do tl 200 mm strojně pl přes 50 do 200 m2 (po částech) (množství odečteno ze situace)</t>
  </si>
  <si>
    <t>1907174449</t>
  </si>
  <si>
    <t>6</t>
  </si>
  <si>
    <t>122201101</t>
  </si>
  <si>
    <t>Odkopávky a prokopávky nezapažené v hornině tř. 3 objem do 100 m3</t>
  </si>
  <si>
    <t>m3</t>
  </si>
  <si>
    <t>347253932</t>
  </si>
  <si>
    <t>0.17*80+0.1*80</t>
  </si>
  <si>
    <t>7</t>
  </si>
  <si>
    <t>122201109</t>
  </si>
  <si>
    <t>Příplatek za lepivost u odkopávek v hornině tř. 1 až 3</t>
  </si>
  <si>
    <t>-862397016</t>
  </si>
  <si>
    <t>8</t>
  </si>
  <si>
    <t>132201101</t>
  </si>
  <si>
    <t>Hloubení rýh š do 600 mm v hornině tř. 3 objemu do 100 m3 (pro obrubu a palisádu)</t>
  </si>
  <si>
    <t>1997105234</t>
  </si>
  <si>
    <t>(74+75+148+167+110)*0,1 + (36+6+28)*0,2</t>
  </si>
  <si>
    <t>9</t>
  </si>
  <si>
    <t>132201109</t>
  </si>
  <si>
    <t>Příplatek za lepivost k hloubení rýh š do 600 mm v hornině tř. 3 (pro obrubu a palisádu)</t>
  </si>
  <si>
    <t>1116294528</t>
  </si>
  <si>
    <t>10</t>
  </si>
  <si>
    <t>132201101-3</t>
  </si>
  <si>
    <t>Hloubení rýh š do 600 mm v hornině tř. 3 objemu do 100 m3 (odvodnění)</t>
  </si>
  <si>
    <t>413070555</t>
  </si>
  <si>
    <t>(0,5*2*2)*3+(24*2*0,5)</t>
  </si>
  <si>
    <t>11</t>
  </si>
  <si>
    <t>132201109-3</t>
  </si>
  <si>
    <t>Příplatek za lepivost k hloubení rýh š do 600 mm v hornině tř. 3 (odovdnění)</t>
  </si>
  <si>
    <t>-447666410</t>
  </si>
  <si>
    <t>12</t>
  </si>
  <si>
    <t>132201101-2</t>
  </si>
  <si>
    <t>Hloubení rýh š do 600 mm v hornině tř. 3 objemu do 100 m3  (přeložka kabelu CETIN)</t>
  </si>
  <si>
    <t>-1965396030</t>
  </si>
  <si>
    <t>13</t>
  </si>
  <si>
    <t>132201109-2</t>
  </si>
  <si>
    <t>Příplatek za lepivost k hloubení rýh š do 600 mm v hornině tř. 3  (přeložka kabelu CETIN)</t>
  </si>
  <si>
    <t>-871014731</t>
  </si>
  <si>
    <t>14</t>
  </si>
  <si>
    <t>122201101-3</t>
  </si>
  <si>
    <t>Odkopávky a prokopávky nezapažené v hornině tř. 3 objem do 100 m3 (odvodnění)</t>
  </si>
  <si>
    <t>250302427</t>
  </si>
  <si>
    <t>(1,3*1,5*0,9)*5</t>
  </si>
  <si>
    <t>122201109-3</t>
  </si>
  <si>
    <t>Příplatek za lepivost u odkopávek v hornině tř. 1 až 3 (odvodnění)</t>
  </si>
  <si>
    <t>-864895644</t>
  </si>
  <si>
    <t>16</t>
  </si>
  <si>
    <t>162701105</t>
  </si>
  <si>
    <t>Vodorovné přemístění do 10000 m výkopku/sypaniny z horniny tř. 1 až 4</t>
  </si>
  <si>
    <t>2094206980</t>
  </si>
  <si>
    <t>21,6+71,4+30+20+8,775</t>
  </si>
  <si>
    <t>17</t>
  </si>
  <si>
    <t>162701109</t>
  </si>
  <si>
    <t>Příplatek k vodorovnému přemístění výkopku/sypaniny z horniny tř. 1 až 4 ZKD 1000 m přes 10000 m (15x)</t>
  </si>
  <si>
    <t>1734769221</t>
  </si>
  <si>
    <t>151,775*15</t>
  </si>
  <si>
    <t>18</t>
  </si>
  <si>
    <t>181102302</t>
  </si>
  <si>
    <t>Úprava pláně v zářezech se zhutněním</t>
  </si>
  <si>
    <t>-1375349892</t>
  </si>
  <si>
    <t>1340*1,15</t>
  </si>
  <si>
    <t>19</t>
  </si>
  <si>
    <t>112151011</t>
  </si>
  <si>
    <t>Volné kácení stromů s rozřezáním a odvětvením D kmene do 200 mm</t>
  </si>
  <si>
    <t>kus</t>
  </si>
  <si>
    <t>-1387942985</t>
  </si>
  <si>
    <t>Sanace podloží (aktivní zóna 30 cm)</t>
  </si>
  <si>
    <t>20</t>
  </si>
  <si>
    <t>122201101-2</t>
  </si>
  <si>
    <t>118839652</t>
  </si>
  <si>
    <t>1320*0,3</t>
  </si>
  <si>
    <t>122201109-2</t>
  </si>
  <si>
    <t>-204379842</t>
  </si>
  <si>
    <t>22</t>
  </si>
  <si>
    <t>162701105-2</t>
  </si>
  <si>
    <t>1852847453</t>
  </si>
  <si>
    <t>23</t>
  </si>
  <si>
    <t>162701109-2</t>
  </si>
  <si>
    <t>1155759601</t>
  </si>
  <si>
    <t>396*15</t>
  </si>
  <si>
    <t>24</t>
  </si>
  <si>
    <t>919726203</t>
  </si>
  <si>
    <t>Geotextilie pro vyztužení, separaci a filtraci tkaná z PP podélná pevnost v tahu do 80 kN/m</t>
  </si>
  <si>
    <t>606039523</t>
  </si>
  <si>
    <t>1320+670</t>
  </si>
  <si>
    <t>25</t>
  </si>
  <si>
    <t>564871116</t>
  </si>
  <si>
    <t>Podklad ze štěrkodrtě ŠD tl. 300 mm (množství odečteno ze situace)</t>
  </si>
  <si>
    <t>458311800</t>
  </si>
  <si>
    <t>Svislé a kompletní konstrukce</t>
  </si>
  <si>
    <t>26</t>
  </si>
  <si>
    <t>339921132</t>
  </si>
  <si>
    <t>Osazování betonových palisád do betonového základu v řadě výšky prvku přes 0,5 do 1 m</t>
  </si>
  <si>
    <t>m</t>
  </si>
  <si>
    <t>539998406</t>
  </si>
  <si>
    <t>36+6+28</t>
  </si>
  <si>
    <t>27</t>
  </si>
  <si>
    <t>M</t>
  </si>
  <si>
    <t>59228412</t>
  </si>
  <si>
    <t>palisáda tyčová půlkulatá betonová přírodní 17,5X20X60 cm</t>
  </si>
  <si>
    <t>947459413</t>
  </si>
  <si>
    <t>70*5,9 'Přepočtené koeficientem množství</t>
  </si>
  <si>
    <t>28</t>
  </si>
  <si>
    <t>58932563</t>
  </si>
  <si>
    <t>beton C 16/20 (lože pro obrubníky a palisády)</t>
  </si>
  <si>
    <t>-575715203</t>
  </si>
  <si>
    <t>Komunikace pozemní</t>
  </si>
  <si>
    <t>29</t>
  </si>
  <si>
    <t>564861111-2</t>
  </si>
  <si>
    <t>Podklad ze štěrkodrtě ŠD tl 200 mm - zásyp rýhy (přeložka kabelu CETIN)</t>
  </si>
  <si>
    <t>1426143833</t>
  </si>
  <si>
    <t>80*0,5</t>
  </si>
  <si>
    <t>30</t>
  </si>
  <si>
    <t>564851111</t>
  </si>
  <si>
    <t>Podklad ze štěrkodrtě ŠD tl 150 mm</t>
  </si>
  <si>
    <t>1300207409</t>
  </si>
  <si>
    <t>1420+20</t>
  </si>
  <si>
    <t>31</t>
  </si>
  <si>
    <t>567122111</t>
  </si>
  <si>
    <t>Podklad ze směsi stmelené cementem SC C 8/10 (KSC I) tl 120 mm vč. prořezání</t>
  </si>
  <si>
    <t>-1065893602</t>
  </si>
  <si>
    <t>32</t>
  </si>
  <si>
    <t>573111112</t>
  </si>
  <si>
    <t>Postřik živičný infiltrační s posypem z asfaltu množství 1 kg/m2 (množství odečteno ze situace)</t>
  </si>
  <si>
    <t>-290407834</t>
  </si>
  <si>
    <t>33</t>
  </si>
  <si>
    <t>565135111</t>
  </si>
  <si>
    <t>Asfaltový beton vrstva podkladní ACP 16+ 50/70 (obalované kamenivo OKS) tl 50 mm š do 3 m (množství odečteno ze situace)</t>
  </si>
  <si>
    <t>-750839405</t>
  </si>
  <si>
    <t>34</t>
  </si>
  <si>
    <t>573211107</t>
  </si>
  <si>
    <t>Postřik živičný spojovací z asfaltu v množství 0,30 kg/m2 (množství odečteno ze situace)</t>
  </si>
  <si>
    <t>-1211876894</t>
  </si>
  <si>
    <t>35</t>
  </si>
  <si>
    <t>577134111</t>
  </si>
  <si>
    <t>Asfaltový beton vrstva obrusná ACO 11+ 50/70 (ABS) tř. I tl 40 mm š do 3 m z nemodifikovaného asfaltu (množství odečteno ze situace)</t>
  </si>
  <si>
    <t>-2028135253</t>
  </si>
  <si>
    <t>36</t>
  </si>
  <si>
    <t>596212210</t>
  </si>
  <si>
    <t>Kladení zámkové dlažby pozemních komunikací tl 80 mm skupiny A pl do 50 m2 (množství odečteno ze situace)</t>
  </si>
  <si>
    <t>843953769</t>
  </si>
  <si>
    <t>37</t>
  </si>
  <si>
    <t>59245005</t>
  </si>
  <si>
    <t>dlažba skladebná betonová 20x10x8 cm barevná</t>
  </si>
  <si>
    <t>-1995227237</t>
  </si>
  <si>
    <t>38</t>
  </si>
  <si>
    <t>564861111</t>
  </si>
  <si>
    <t>Podklad ze štěrkodrtě ŠD tl 200 mm (výplň mezi palisádou a obrubou) (množství odečteno ze situace)</t>
  </si>
  <si>
    <t>69816136</t>
  </si>
  <si>
    <t>39</t>
  </si>
  <si>
    <t>599141111</t>
  </si>
  <si>
    <t>Vyplnění spár mezi silničními dílci živičnou zálivkou (množství odečteno ze situace)</t>
  </si>
  <si>
    <t>-1912309641</t>
  </si>
  <si>
    <t>Trubní vedení</t>
  </si>
  <si>
    <t>40</t>
  </si>
  <si>
    <t>899331111</t>
  </si>
  <si>
    <t>Výšková úprava uličního vstupu nebo vpusti do 200 mm zvýšením poklopu</t>
  </si>
  <si>
    <t>834294463</t>
  </si>
  <si>
    <t>41</t>
  </si>
  <si>
    <t>28661768</t>
  </si>
  <si>
    <t>poklop šachtový litinový děrovaný dno DN 425 pro zatížení 40 t - ODHAD</t>
  </si>
  <si>
    <t>1846884619</t>
  </si>
  <si>
    <t>42</t>
  </si>
  <si>
    <t>899431111</t>
  </si>
  <si>
    <t>Výšková úprava uličního vstupu nebo vpusti do 200 mm zvýšením krycího hrnce, šoupěte nebo hydrantu</t>
  </si>
  <si>
    <t>-535521919</t>
  </si>
  <si>
    <t>43</t>
  </si>
  <si>
    <t>42291352.VAG</t>
  </si>
  <si>
    <t>poklop litinový typ 504-šoupátkový - ODHAD</t>
  </si>
  <si>
    <t>-1008140090</t>
  </si>
  <si>
    <t>44</t>
  </si>
  <si>
    <t>R1.1</t>
  </si>
  <si>
    <t>Zřízení kompletu nové horské vpusti vč připojky, pažení, monžáže, zásypu, dodání kompletu HV a dodání ost. materiálu</t>
  </si>
  <si>
    <t>512</t>
  </si>
  <si>
    <t>1862717421</t>
  </si>
  <si>
    <t>45</t>
  </si>
  <si>
    <t>R1.2</t>
  </si>
  <si>
    <t>Zřízení kompletu nové revizní šachty vč. pažení, monžáže, zásypu, dodání kompletu RŠ a dodání ost. materiálu</t>
  </si>
  <si>
    <t>264111624</t>
  </si>
  <si>
    <t>46</t>
  </si>
  <si>
    <t>871353121</t>
  </si>
  <si>
    <t>Montáž kanalizačního potrubí z PVC těsněné gumovým kroužkem otevřený výkop sklon do 20 % DN 200 (množství odečteno ze situace)</t>
  </si>
  <si>
    <t>-549068354</t>
  </si>
  <si>
    <t>47</t>
  </si>
  <si>
    <t>28611136</t>
  </si>
  <si>
    <t>trubka kanalizační PVC DN 200x1000 mm SN4</t>
  </si>
  <si>
    <t>-1920964744</t>
  </si>
  <si>
    <t>Ostatní konstrukce a práce, bourání</t>
  </si>
  <si>
    <t>48</t>
  </si>
  <si>
    <t>914511111</t>
  </si>
  <si>
    <t>Montáž sloupku dopravních značek délky do 3,5 m s betonovým základem</t>
  </si>
  <si>
    <t>-541402529</t>
  </si>
  <si>
    <t>49</t>
  </si>
  <si>
    <t>40445230</t>
  </si>
  <si>
    <t>sloupek Zn pro dopravní značku D 70mm v 3,5m</t>
  </si>
  <si>
    <t>-1435664933</t>
  </si>
  <si>
    <t>50</t>
  </si>
  <si>
    <t>40445572</t>
  </si>
  <si>
    <t>značka dopravní svislá retroreflexní fólie tř 1 Al prolis D 500mm</t>
  </si>
  <si>
    <t>-713925854</t>
  </si>
  <si>
    <t>51</t>
  </si>
  <si>
    <t>916131213</t>
  </si>
  <si>
    <t>Osazení silničního obrubníku betonového stojatého s boční opěrou do lože z betonu prostého</t>
  </si>
  <si>
    <t>242962015</t>
  </si>
  <si>
    <t>74-11+75+110+148+167+6+9+3+3</t>
  </si>
  <si>
    <t>52</t>
  </si>
  <si>
    <t>59217017</t>
  </si>
  <si>
    <t>obrubník betonový 100x10x25 cm</t>
  </si>
  <si>
    <t>-2095942939</t>
  </si>
  <si>
    <t>53</t>
  </si>
  <si>
    <t>919112213</t>
  </si>
  <si>
    <t>Řezání spár pro vytvoření komůrky š 10 mm hl 25 mm pro těsnící zálivku v živičném krytu</t>
  </si>
  <si>
    <t>15407718</t>
  </si>
  <si>
    <t>5+12+18+3</t>
  </si>
  <si>
    <t>54</t>
  </si>
  <si>
    <t>919735111</t>
  </si>
  <si>
    <t>Řezání stávajícího živičného krytu hl do 50 mm (množství odečteno ze situace)</t>
  </si>
  <si>
    <t>1261913166</t>
  </si>
  <si>
    <t>55</t>
  </si>
  <si>
    <t>919735123</t>
  </si>
  <si>
    <t>Řezání stávajícího betonového krytu hl do 150 mm</t>
  </si>
  <si>
    <t>880205398</t>
  </si>
  <si>
    <t>56</t>
  </si>
  <si>
    <t>966008221</t>
  </si>
  <si>
    <t>Bourání betonového nebo polymerbetonového odvodňovacího žlabu š do 200 mm</t>
  </si>
  <si>
    <t>1790523125</t>
  </si>
  <si>
    <t>11+6</t>
  </si>
  <si>
    <t>997</t>
  </si>
  <si>
    <t>Přesun sutě</t>
  </si>
  <si>
    <t>57</t>
  </si>
  <si>
    <t>997211511</t>
  </si>
  <si>
    <t>Vodorovná doprava suti po suchu na vzdálenost do 1 km</t>
  </si>
  <si>
    <t>t</t>
  </si>
  <si>
    <t>-624565941</t>
  </si>
  <si>
    <t>58</t>
  </si>
  <si>
    <t>997211519</t>
  </si>
  <si>
    <t>Příplatek ZKD 1 km u vodorovné dopravy suti (24 x)</t>
  </si>
  <si>
    <t>1144662961</t>
  </si>
  <si>
    <t>1013,828*24</t>
  </si>
  <si>
    <t>59</t>
  </si>
  <si>
    <t>997223845-1</t>
  </si>
  <si>
    <t>Poplatek za uložení na skládce (skládkovné) odpadu asfaltového bez dehtu kód odpadu 170 302  (cena ověřena poptávkou na území hl. m. Prahy a blízkého okolí)</t>
  </si>
  <si>
    <t>1689533497</t>
  </si>
  <si>
    <t>60</t>
  </si>
  <si>
    <t>997223855</t>
  </si>
  <si>
    <t>Poplatek za uložení na skládce (skládkovné) zeminy a kameniva kód odpadu 170 504</t>
  </si>
  <si>
    <t>-2038244766</t>
  </si>
  <si>
    <t>382,800+151,775*1,6</t>
  </si>
  <si>
    <t>61</t>
  </si>
  <si>
    <t>997223855-2</t>
  </si>
  <si>
    <t>Poplatek za uložení na skládce (skládkovné) zeminy a kameniva kód odpadu 170 504 (sanace podloží)</t>
  </si>
  <si>
    <t>-1433046904</t>
  </si>
  <si>
    <t>396,00*1,6</t>
  </si>
  <si>
    <t>62</t>
  </si>
  <si>
    <t>997013801</t>
  </si>
  <si>
    <t>Poplatek za uložení na skládce (skládkovné) stavebního odpadu betonového kód odpadu 170 101</t>
  </si>
  <si>
    <t>-779239384</t>
  </si>
  <si>
    <t>998</t>
  </si>
  <si>
    <t>Přesun hmot</t>
  </si>
  <si>
    <t>63</t>
  </si>
  <si>
    <t>998225111</t>
  </si>
  <si>
    <t>Přesun hmot pro pozemní komunikace s krytem z kamene, monolitickým betonovým nebo živičným</t>
  </si>
  <si>
    <t>CS ÚRS 2018 01</t>
  </si>
  <si>
    <t>1080330870</t>
  </si>
  <si>
    <t>64</t>
  </si>
  <si>
    <t>998225194</t>
  </si>
  <si>
    <t>Příplatek k přesunu hmot pro pozemní komunikace s krytem z kamene, živičným, betonovým do 5000 m</t>
  </si>
  <si>
    <t>-868597101</t>
  </si>
  <si>
    <t>65</t>
  </si>
  <si>
    <t>998225195</t>
  </si>
  <si>
    <t>Příplatek k přesunu hmot pro pozemní komunikace s krytem z kamene, živičným, betonovým ZKD 5000 m (4 x km)</t>
  </si>
  <si>
    <t>1890266450</t>
  </si>
  <si>
    <t>181,651*4</t>
  </si>
  <si>
    <t>741</t>
  </si>
  <si>
    <t>Elektroinstalace</t>
  </si>
  <si>
    <t>66</t>
  </si>
  <si>
    <t>741372833</t>
  </si>
  <si>
    <t>Demontáž svítidla průmyslového výbojkového venkovního na stožáru přes 3 m bez zachováním funkčnosti</t>
  </si>
  <si>
    <t>-711887199</t>
  </si>
  <si>
    <t>67</t>
  </si>
  <si>
    <t>R29</t>
  </si>
  <si>
    <t>Montáž plastové dělené chráničky do DN150 vč dodání, zemních prací, obetonování tl 100 mm, skládkovného se zhutněným zásypem</t>
  </si>
  <si>
    <t>-1928221696</t>
  </si>
  <si>
    <t>68</t>
  </si>
  <si>
    <t>220061101</t>
  </si>
  <si>
    <t>Montáž kabel úložný volně uložený (přeložka kabelu CETIN)</t>
  </si>
  <si>
    <t>781820970</t>
  </si>
  <si>
    <t>69</t>
  </si>
  <si>
    <t>34121080</t>
  </si>
  <si>
    <t>kabel sdělovací s Cu jádrem 50x2x0,5mm  (přeložka kabelu CETIN)</t>
  </si>
  <si>
    <t>-574595630</t>
  </si>
  <si>
    <t>70</t>
  </si>
  <si>
    <t>460421182</t>
  </si>
  <si>
    <t>Lože kabelů z písku nebo štěrkopísku tl 10 cm nad kabel, kryté plastovou folií, š lože do 50 cm (přeložka kabelu CETIN)</t>
  </si>
  <si>
    <t>-68018376</t>
  </si>
  <si>
    <t>71</t>
  </si>
  <si>
    <t>R29.1</t>
  </si>
  <si>
    <t>Montáž plastové dělené chráničky do DN150 vč dodání, zemních prací, obetonování tl 100 mm, skládkovného se zhutněným zásypem  (přeložka kabelu CETIN)</t>
  </si>
  <si>
    <t>1932450475</t>
  </si>
  <si>
    <t>SO 102 - Komunikace - neuznatelné položky</t>
  </si>
  <si>
    <t>113106134</t>
  </si>
  <si>
    <t>Rozebrání dlažeb ze zámkových dlaždic komunikací pro pěší strojně pl do 50 m2 (množství odečteno ze situace)</t>
  </si>
  <si>
    <t>-1965231512</t>
  </si>
  <si>
    <t>113107322</t>
  </si>
  <si>
    <t>Odstranění podkladu z kameniva drceného tl 200 mm strojně pl do 50 m2 (množství odečteno ze situace)</t>
  </si>
  <si>
    <t>-711718744</t>
  </si>
  <si>
    <t>1236807973</t>
  </si>
  <si>
    <t>116*0,25+0,6*80</t>
  </si>
  <si>
    <t>871907013</t>
  </si>
  <si>
    <t>-1787005866</t>
  </si>
  <si>
    <t>81*0,1+(8+42+26)*0,2</t>
  </si>
  <si>
    <t>-540208880</t>
  </si>
  <si>
    <t>-2137172985</t>
  </si>
  <si>
    <t>77+23,3</t>
  </si>
  <si>
    <t>1617243559</t>
  </si>
  <si>
    <t>100,3*15</t>
  </si>
  <si>
    <t>-877305297</t>
  </si>
  <si>
    <t>138485265</t>
  </si>
  <si>
    <t>26+48</t>
  </si>
  <si>
    <t>1842540892</t>
  </si>
  <si>
    <t>74*5,9 'Přepočtené koeficientem množství</t>
  </si>
  <si>
    <t>Podklad ze štěrkodrtě ŠD tl 150 mm (množství odečteno ze situace)</t>
  </si>
  <si>
    <t>434405999</t>
  </si>
  <si>
    <t>Podklad ze směsi stmelené cementem SC C 8/10 (KSC I) tl 120 mm (množství odečteno ze situace)</t>
  </si>
  <si>
    <t>796126601</t>
  </si>
  <si>
    <t>596211111</t>
  </si>
  <si>
    <t>Kladení zámkové dlažby komunikací pro pěší tl 60 mm skupiny A pl do 100 m2 (množství odečteno ze situace)</t>
  </si>
  <si>
    <t>2138029391</t>
  </si>
  <si>
    <t>596211114</t>
  </si>
  <si>
    <t>Příplatek za kombinaci dvou barev u kladení betonových dlažeb komunikací pro pěší tl 60 mm skupiny A</t>
  </si>
  <si>
    <t>864506109</t>
  </si>
  <si>
    <t>59245006</t>
  </si>
  <si>
    <t>dlažba skladebná betonová základní pro nevidomé 20 x 10 x 6 cm barevná (množství odečteno ze situace)</t>
  </si>
  <si>
    <t>1792342879</t>
  </si>
  <si>
    <t>59245018</t>
  </si>
  <si>
    <t>dlažba skladebná betonová 20x10x6 cm přírodní (množství odečteno ze situace)</t>
  </si>
  <si>
    <t>-1932377160</t>
  </si>
  <si>
    <t>108841809</t>
  </si>
  <si>
    <t>dlažba skladebná betonová 20x10x8 cm barevná (množství odečteno ze situace)</t>
  </si>
  <si>
    <t>2105302692</t>
  </si>
  <si>
    <t>59245006-2</t>
  </si>
  <si>
    <t>dlažba skladebná betonová základní pro nevidomé 20 x 10 x 8 cm barevná (množství odečteno ze situace)</t>
  </si>
  <si>
    <t>1589465928</t>
  </si>
  <si>
    <t>Osazení silničního obrubníku betonového stojatého s boční opěrou do lože z betonu prostého (množství odečteno ze situace)</t>
  </si>
  <si>
    <t>-601703762</t>
  </si>
  <si>
    <t>880816536</t>
  </si>
  <si>
    <t>916231213</t>
  </si>
  <si>
    <t>Osazení chodníkového obrubníku betonového stojatého s boční opěrou do lože z betonu prostého</t>
  </si>
  <si>
    <t>-1947205182</t>
  </si>
  <si>
    <t>81+11</t>
  </si>
  <si>
    <t>59217023</t>
  </si>
  <si>
    <t>obrubník betonový chodníkový 100x15x25cm</t>
  </si>
  <si>
    <t>-1580823574</t>
  </si>
  <si>
    <t>564371536</t>
  </si>
  <si>
    <t>Příplatek ZKD 1 km u vodorovné dopravy suti (24x)</t>
  </si>
  <si>
    <t>2001446668</t>
  </si>
  <si>
    <t>7,7*24</t>
  </si>
  <si>
    <t>1603403049</t>
  </si>
  <si>
    <t>-297318392</t>
  </si>
  <si>
    <t>4,06+100,3*1,6</t>
  </si>
  <si>
    <t>998223011</t>
  </si>
  <si>
    <t>Přesun hmot pro pozemní komunikace s krytem dlážděným</t>
  </si>
  <si>
    <t>-1857424133</t>
  </si>
  <si>
    <t>998223094</t>
  </si>
  <si>
    <t>Příplatek k přesunu hmot pro pozemní komunikace s krytem dlážděným za zvětšený přesun do 5000 m</t>
  </si>
  <si>
    <t>-1084107250</t>
  </si>
  <si>
    <t>998223095</t>
  </si>
  <si>
    <t>Příplatek k přesunu hmot pro pozemní komunikace s krytem dlážděným za zvětšený přesun ZKD 5000 m (4x)</t>
  </si>
  <si>
    <t>-280057764</t>
  </si>
  <si>
    <t>83,954*4</t>
  </si>
  <si>
    <t>SO 401 - Veřejné osvětlení - neuznatené položky</t>
  </si>
  <si>
    <t>62584332</t>
  </si>
  <si>
    <t>2 - Zemní práce</t>
  </si>
  <si>
    <t>3 - Montáž</t>
  </si>
  <si>
    <t>4 - Materiál</t>
  </si>
  <si>
    <t>5 - ÚKONY (ORIENTAČNÍ SEZNAM)</t>
  </si>
  <si>
    <t>1155337921</t>
  </si>
  <si>
    <t>-2072963716</t>
  </si>
  <si>
    <t>Hloubení rýh š do 600 mm v hornině tř. 3 objemu do 100 m3</t>
  </si>
  <si>
    <t>308186505</t>
  </si>
  <si>
    <t>270*0,6*0,5+38*1,2*0,5</t>
  </si>
  <si>
    <t>Příplatek za lepivost k hloubení rýh š do 600 mm v hornině tř. 3</t>
  </si>
  <si>
    <t>785046583</t>
  </si>
  <si>
    <t>Pol5</t>
  </si>
  <si>
    <t>Uložení PVC pouzdra pro stožáry typu JB, P, KL</t>
  </si>
  <si>
    <t>ks</t>
  </si>
  <si>
    <t>Pol6</t>
  </si>
  <si>
    <t>Uložení plechu či keramické desky (dlaždice) pod stožáry</t>
  </si>
  <si>
    <t>Pol7</t>
  </si>
  <si>
    <t>Pokládka chráničky HDPE/LDPE do DN110mm</t>
  </si>
  <si>
    <t>Pol8</t>
  </si>
  <si>
    <t>Pokládka chráničky HDPE/LDPE do DN63mm</t>
  </si>
  <si>
    <t>Pol9</t>
  </si>
  <si>
    <t>Pokládka chráničky HDPE/LDPE do DN40mm</t>
  </si>
  <si>
    <t>Pol10</t>
  </si>
  <si>
    <t>Pokládka výstražné bezpečnostní PE fólie 330mmx0,4mm</t>
  </si>
  <si>
    <t>Pol11</t>
  </si>
  <si>
    <t>Zhotovení beton. základu stožárů typu OSV do 12,0m</t>
  </si>
  <si>
    <t>Pol12</t>
  </si>
  <si>
    <t>Zásyp kabelové rýhy hloubka 35cm, šíře 50cm</t>
  </si>
  <si>
    <t>Pol13</t>
  </si>
  <si>
    <t>Zásyp kabelové rýhy hloubka 90cm, šíře 50cm</t>
  </si>
  <si>
    <t>Pol14</t>
  </si>
  <si>
    <t>Kabelové pískové lože</t>
  </si>
  <si>
    <t>Pol15</t>
  </si>
  <si>
    <t>Obetonování chrániček (délka trasy x počet chrániček), beton typ B25/30</t>
  </si>
  <si>
    <t>Pol16</t>
  </si>
  <si>
    <t>Zhutnění zeminy zahrnutých výkopů, hutnění po 20 cm</t>
  </si>
  <si>
    <t>-219271616</t>
  </si>
  <si>
    <t>2,25+103,8</t>
  </si>
  <si>
    <t>-2136905273</t>
  </si>
  <si>
    <t>106,05*15</t>
  </si>
  <si>
    <t>Poplatek za uložení na skládce (skládkovné) zeminy a kameniva kód odpadu 170 504 (cena ověřena poptávkou na území hl. m. Prahy a blízkého okolí)</t>
  </si>
  <si>
    <t>-2011607258</t>
  </si>
  <si>
    <t>106,05*1,6</t>
  </si>
  <si>
    <t>Montáž</t>
  </si>
  <si>
    <t>Pol22</t>
  </si>
  <si>
    <t>Montáž stožáru do K10 vč. nátěrových úprav a montáže výložníku</t>
  </si>
  <si>
    <t>Pol23</t>
  </si>
  <si>
    <t>Montáž výboj., LED svítidla vč. zdroje na výložník stožáru do OSV12, K12 vč. zapojení</t>
  </si>
  <si>
    <t>Pol24</t>
  </si>
  <si>
    <t>Montáž elektrovýzbroje - stožárová svorkovnice 1,5 -35, jedno- a více-svorková</t>
  </si>
  <si>
    <t>Pol25</t>
  </si>
  <si>
    <t>Montáž pojistky skleněné, In = 6A a 10A na DIN lištu</t>
  </si>
  <si>
    <t>Pol26</t>
  </si>
  <si>
    <t>Montáž kabelu CYKY-J 3x1,5mm2, volně uložený vč. zapojení</t>
  </si>
  <si>
    <t>Pol27</t>
  </si>
  <si>
    <t>Pokládka kabelu do průřezu 4x35mm2 uložený, volně uložený</t>
  </si>
  <si>
    <t>Pol28</t>
  </si>
  <si>
    <t>Zatažení/uložení kabelu  do průřezu 4x35mm2 do chráničky</t>
  </si>
  <si>
    <t>Pol29</t>
  </si>
  <si>
    <t>Zhotovení koncovky pro kabely do průřezu 4x35mm2, zapojení</t>
  </si>
  <si>
    <t>Pol30</t>
  </si>
  <si>
    <t>Montáž spojky, koncovky Plasson HDPE 40</t>
  </si>
  <si>
    <t>Pol31</t>
  </si>
  <si>
    <t>Uložení zemnícího drátu do kabelové rýhy, vč. zapojení</t>
  </si>
  <si>
    <t>Pol32</t>
  </si>
  <si>
    <t>Montáž označovacího štítku stožáru VO</t>
  </si>
  <si>
    <t>Pol33</t>
  </si>
  <si>
    <t>Montáž označovacího štítku kabelu</t>
  </si>
  <si>
    <t>Pol34</t>
  </si>
  <si>
    <t>Montáž svorek hromosvodových typu SR01, SR02, SR03</t>
  </si>
  <si>
    <t>Materiál</t>
  </si>
  <si>
    <t>Pol35</t>
  </si>
  <si>
    <t>Stožár ocelový typu K6, výška 6,0m</t>
  </si>
  <si>
    <t>Pol36</t>
  </si>
  <si>
    <t>Svítidlo LED typu SATHEON 40, 230V/50Hz, 30W, IP66/IP44, O dříku stožáru 60mm</t>
  </si>
  <si>
    <t>72</t>
  </si>
  <si>
    <t>R1</t>
  </si>
  <si>
    <t>Výložní SK 300 mm</t>
  </si>
  <si>
    <t>-1700278388</t>
  </si>
  <si>
    <t>R2</t>
  </si>
  <si>
    <t>Výložní SK 500 mm</t>
  </si>
  <si>
    <t>51604594</t>
  </si>
  <si>
    <t>Pol37</t>
  </si>
  <si>
    <t>Pojistková vložka skleněná, In = 6A na DIN lištu</t>
  </si>
  <si>
    <t>74</t>
  </si>
  <si>
    <t>Pol38</t>
  </si>
  <si>
    <t>Elektrovýzbroj - stožárová svorkovnice 1,5 - 35, vícesvorková</t>
  </si>
  <si>
    <t>76</t>
  </si>
  <si>
    <t>Pol39</t>
  </si>
  <si>
    <t>Označovací štítek stožáru VO</t>
  </si>
  <si>
    <t>78</t>
  </si>
  <si>
    <t>Pol40</t>
  </si>
  <si>
    <t>Označovací štítek kabelu</t>
  </si>
  <si>
    <t>80</t>
  </si>
  <si>
    <t>Pol41</t>
  </si>
  <si>
    <t>Ochr. asfalt. lak Renolak ALN pro nátěr spodní části stožáru</t>
  </si>
  <si>
    <t>kg</t>
  </si>
  <si>
    <t>82</t>
  </si>
  <si>
    <t>Pol42</t>
  </si>
  <si>
    <t>PVC pouzdro pro stožár VO</t>
  </si>
  <si>
    <t>84</t>
  </si>
  <si>
    <t>Pol43</t>
  </si>
  <si>
    <t>Keramická deska (dlaždice)</t>
  </si>
  <si>
    <t>86</t>
  </si>
  <si>
    <t>Pol44</t>
  </si>
  <si>
    <t>Kabel CYKY-O 2x2,5mm2</t>
  </si>
  <si>
    <t>88</t>
  </si>
  <si>
    <t>Pol45</t>
  </si>
  <si>
    <t>Kabel CYKY-J 3x1,5mm2</t>
  </si>
  <si>
    <t>90</t>
  </si>
  <si>
    <t>Pol46</t>
  </si>
  <si>
    <t>Kabel CYKY-J 4x16mm2</t>
  </si>
  <si>
    <t>92</t>
  </si>
  <si>
    <t>Pol47</t>
  </si>
  <si>
    <t>Drát FeZn f10mm, uložený ve výkopu</t>
  </si>
  <si>
    <t>94</t>
  </si>
  <si>
    <t>Pol48</t>
  </si>
  <si>
    <t>Uzemňovací svorka</t>
  </si>
  <si>
    <t>96</t>
  </si>
  <si>
    <t>Pol49</t>
  </si>
  <si>
    <t>Kabelová koncovka do 4x35mm2</t>
  </si>
  <si>
    <t>98</t>
  </si>
  <si>
    <t>Pol50</t>
  </si>
  <si>
    <t>Korugovaná chránička HDPE/LDPE A110mm</t>
  </si>
  <si>
    <t>100</t>
  </si>
  <si>
    <t>Pol51</t>
  </si>
  <si>
    <t>Korugovaná chránička HDPE/LDPE A63mm</t>
  </si>
  <si>
    <t>102</t>
  </si>
  <si>
    <t>Pol52</t>
  </si>
  <si>
    <t>Optotrubka HDPE 40</t>
  </si>
  <si>
    <t>104</t>
  </si>
  <si>
    <t>Pol53</t>
  </si>
  <si>
    <t>Spojka Plasson trubek HDPE 40</t>
  </si>
  <si>
    <t>106</t>
  </si>
  <si>
    <t>Pol54</t>
  </si>
  <si>
    <t>Koncovka Plasson trubek HDPE 40</t>
  </si>
  <si>
    <t>108</t>
  </si>
  <si>
    <t>Pol55</t>
  </si>
  <si>
    <t>Výstražná bezp. PE fólie 330mmx0,4mm, červená</t>
  </si>
  <si>
    <t>110</t>
  </si>
  <si>
    <t>Pol56</t>
  </si>
  <si>
    <t>Drobný elektroinstalační materiál</t>
  </si>
  <si>
    <t>kpl</t>
  </si>
  <si>
    <t>112</t>
  </si>
  <si>
    <t>ÚKONY (ORIENTAČNÍ SEZNAM)</t>
  </si>
  <si>
    <t>Pol58</t>
  </si>
  <si>
    <t>Výchozí revize elektro, zpráva (Soustava VO)</t>
  </si>
  <si>
    <t>116</t>
  </si>
  <si>
    <t>SO 901 - VRN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</si>
  <si>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</si>
  <si>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</si>
  <si>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</si>
  <si>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</si>
  <si>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</si>
  <si>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 xml:space="preserve">    VRN7 - Provozní vlivy</t>
  </si>
  <si>
    <t>Vedlejší rozpočtové náklady</t>
  </si>
  <si>
    <t>VRN1</t>
  </si>
  <si>
    <t>Průzkumné, geodetické a projektové práce</t>
  </si>
  <si>
    <t>012103000</t>
  </si>
  <si>
    <t>Geodetické práce před výstavbou - vytýčení stávajících inženýrských sítí</t>
  </si>
  <si>
    <t>1024</t>
  </si>
  <si>
    <t>-257369846</t>
  </si>
  <si>
    <t>012203000</t>
  </si>
  <si>
    <t>Geodetické práce při provádění stavby - vytýčení stavby</t>
  </si>
  <si>
    <t>-2055594013</t>
  </si>
  <si>
    <t>012303000</t>
  </si>
  <si>
    <t>Geodetické práce po výstavbě - zaměření skutečného provedení stavby</t>
  </si>
  <si>
    <t>-1951005706</t>
  </si>
  <si>
    <t>013203000</t>
  </si>
  <si>
    <t>Dokumentace stavby bez rozlišení - projekt DIO včetně projednání DIRu</t>
  </si>
  <si>
    <t>850610714</t>
  </si>
  <si>
    <t>013254000</t>
  </si>
  <si>
    <t>Dokumentace skutečného provedení stavby (DSPS)</t>
  </si>
  <si>
    <t>1194666860</t>
  </si>
  <si>
    <t>R9</t>
  </si>
  <si>
    <t>Náklady DIO ( montáž + demontáž)</t>
  </si>
  <si>
    <t>210727401</t>
  </si>
  <si>
    <t>VRN3</t>
  </si>
  <si>
    <t>Zařízení staveniště</t>
  </si>
  <si>
    <t>030001000</t>
  </si>
  <si>
    <t>Zařízení staveniště  (2% z SO 101, 102 a 401)</t>
  </si>
  <si>
    <t>%</t>
  </si>
  <si>
    <t>1381998197</t>
  </si>
  <si>
    <t>VRN4</t>
  </si>
  <si>
    <t>Inženýrská činnost</t>
  </si>
  <si>
    <t>034503000</t>
  </si>
  <si>
    <t>Informační tabule na staveništi</t>
  </si>
  <si>
    <t>-1283564060</t>
  </si>
  <si>
    <t>043002000-1</t>
  </si>
  <si>
    <t>Zkoušky a ostatní měření - pasportizace objektů</t>
  </si>
  <si>
    <t>-979948424</t>
  </si>
  <si>
    <t>043002000-2</t>
  </si>
  <si>
    <t>Zkoušky a ostatní měření - repasportizace objektů</t>
  </si>
  <si>
    <t>-2132959825</t>
  </si>
  <si>
    <t>R10.1</t>
  </si>
  <si>
    <t>Statická zatěžovací zkouška včetně protokolu (kontrola únosnosti pláně Edef,2) - v trase</t>
  </si>
  <si>
    <t>-1601414827</t>
  </si>
  <si>
    <t>VRN6</t>
  </si>
  <si>
    <t>Územní vlivy</t>
  </si>
  <si>
    <t>060001000</t>
  </si>
  <si>
    <t>Územní vlivy (2% z SO 101, 102 a 401)</t>
  </si>
  <si>
    <t>-182898765</t>
  </si>
  <si>
    <t>VRN7</t>
  </si>
  <si>
    <t>Provozní vlivy</t>
  </si>
  <si>
    <t>070001000</t>
  </si>
  <si>
    <t>Provozní vlivy (2% z SO 101, 102 a 401)</t>
  </si>
  <si>
    <t>877784955</t>
  </si>
  <si>
    <t>R26b</t>
  </si>
  <si>
    <t>Vyčištění tělesa / výměna koše na splaveniny, tlakový proplach přípojky UV/HV/RŠ tlakovou vodou</t>
  </si>
  <si>
    <t>-1823372047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</si>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</sst>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64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1" applyFont="1" applyFill="1" applyAlignment="1" applyProtection="1">
      <alignment vertical="center"/>
    </xf>
    <xf numFmtId="0" fontId="41" fillId="2" borderId="0" xfId="1" applyFill="1"/>
    <xf numFmtId="0" fontId="0" fillId="2" borderId="0" xfId="0" applyFill="1"/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3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16" fillId="0" borderId="0" xfId="0" applyFont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8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4" borderId="0" xfId="0" applyFont="1" applyFill="1" applyBorder="1" applyAlignment="1" applyProtection="1">
      <alignment vertical="center"/>
    </xf>
    <xf numFmtId="0" fontId="3" fillId="4" borderId="9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center" vertical="center"/>
    </xf>
    <xf numFmtId="0" fontId="0" fillId="4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3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1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5" borderId="10" xfId="0" applyFont="1" applyFill="1" applyBorder="1" applyAlignment="1" applyProtection="1">
      <alignment vertical="center"/>
    </xf>
    <xf numFmtId="0" fontId="2" fillId="5" borderId="11" xfId="0" applyFont="1" applyFill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 wrapText="1"/>
    </xf>
    <xf numFmtId="0" fontId="16" fillId="0" borderId="21" xfId="0" applyFont="1" applyBorder="1" applyAlignment="1" applyProtection="1">
      <alignment horizontal="center" vertical="center" wrapText="1"/>
    </xf>
    <xf numFmtId="0" fontId="16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0" fillId="0" borderId="18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27" fillId="0" borderId="18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4" fontId="27" fillId="0" borderId="23" xfId="0" applyNumberFormat="1" applyFont="1" applyBorder="1" applyAlignment="1" applyProtection="1">
      <alignment vertical="center"/>
    </xf>
    <xf numFmtId="4" fontId="27" fillId="0" borderId="24" xfId="0" applyNumberFormat="1" applyFont="1" applyBorder="1" applyAlignment="1" applyProtection="1">
      <alignment vertical="center"/>
    </xf>
    <xf numFmtId="166" fontId="27" fillId="0" borderId="24" xfId="0" applyNumberFormat="1" applyFont="1" applyBorder="1" applyAlignment="1" applyProtection="1">
      <alignment vertical="center"/>
    </xf>
    <xf numFmtId="4" fontId="27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28" fillId="2" borderId="0" xfId="1" applyFont="1" applyFill="1" applyAlignment="1">
      <alignment vertical="center"/>
    </xf>
    <xf numFmtId="0" fontId="10" fillId="2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4" fontId="21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10" xfId="0" applyFont="1" applyFill="1" applyBorder="1" applyAlignment="1" applyProtection="1">
      <alignment vertical="center"/>
      <protection locked="0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5" borderId="0" xfId="0" applyFont="1" applyFill="1" applyBorder="1" applyAlignment="1" applyProtection="1">
      <alignment horizontal="left" vertical="center"/>
    </xf>
    <xf numFmtId="0" fontId="0" fillId="5" borderId="0" xfId="0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right" vertical="center"/>
    </xf>
    <xf numFmtId="0" fontId="0" fillId="5" borderId="6" xfId="0" applyFont="1" applyFill="1" applyBorder="1" applyAlignment="1" applyProtection="1">
      <alignment vertical="center"/>
    </xf>
    <xf numFmtId="0" fontId="29" fillId="0" borderId="0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4" fontId="5" fillId="0" borderId="24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5" borderId="20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1" fillId="0" borderId="0" xfId="0" applyNumberFormat="1" applyFont="1" applyAlignment="1" applyProtection="1"/>
    <xf numFmtId="166" fontId="30" fillId="0" borderId="16" xfId="0" applyNumberFormat="1" applyFont="1" applyBorder="1" applyAlignment="1" applyProtection="1"/>
    <xf numFmtId="166" fontId="30" fillId="0" borderId="17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7" fillId="0" borderId="5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5" fillId="0" borderId="0" xfId="0" applyNumberFormat="1" applyFont="1" applyAlignment="1" applyProtection="1"/>
    <xf numFmtId="0" fontId="7" fillId="0" borderId="5" xfId="0" applyFont="1" applyBorder="1" applyAlignment="1"/>
    <xf numFmtId="0" fontId="7" fillId="0" borderId="18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9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3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3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8" fillId="0" borderId="5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5" xfId="0" applyFont="1" applyBorder="1" applyAlignment="1">
      <alignment vertical="center"/>
    </xf>
    <xf numFmtId="0" fontId="8" fillId="0" borderId="1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9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33" fillId="0" borderId="28" xfId="0" applyFont="1" applyBorder="1" applyAlignment="1" applyProtection="1">
      <alignment horizontal="center" vertical="center"/>
    </xf>
    <xf numFmtId="49" fontId="33" fillId="0" borderId="28" xfId="0" applyNumberFormat="1" applyFont="1" applyBorder="1" applyAlignment="1" applyProtection="1">
      <alignment horizontal="left" vertical="center" wrapText="1"/>
    </xf>
    <xf numFmtId="0" fontId="33" fillId="0" borderId="28" xfId="0" applyFont="1" applyBorder="1" applyAlignment="1" applyProtection="1">
      <alignment horizontal="left" vertical="center" wrapText="1"/>
    </xf>
    <xf numFmtId="0" fontId="33" fillId="0" borderId="28" xfId="0" applyFont="1" applyBorder="1" applyAlignment="1" applyProtection="1">
      <alignment horizontal="center" vertical="center" wrapText="1"/>
    </xf>
    <xf numFmtId="167" fontId="33" fillId="0" borderId="28" xfId="0" applyNumberFormat="1" applyFont="1" applyBorder="1" applyAlignment="1" applyProtection="1">
      <alignment vertical="center"/>
    </xf>
    <xf numFmtId="4" fontId="33" fillId="3" borderId="28" xfId="0" applyNumberFormat="1" applyFont="1" applyFill="1" applyBorder="1" applyAlignment="1" applyProtection="1">
      <alignment vertical="center"/>
      <protection locked="0"/>
    </xf>
    <xf numFmtId="4" fontId="33" fillId="0" borderId="28" xfId="0" applyNumberFormat="1" applyFont="1" applyBorder="1" applyAlignment="1" applyProtection="1">
      <alignment vertical="center"/>
    </xf>
    <xf numFmtId="0" fontId="33" fillId="0" borderId="5" xfId="0" applyFont="1" applyBorder="1" applyAlignment="1">
      <alignment vertical="center"/>
    </xf>
    <xf numFmtId="0" fontId="33" fillId="3" borderId="28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8" fillId="0" borderId="23" xfId="0" applyFont="1" applyBorder="1" applyAlignment="1" applyProtection="1">
      <alignment vertical="center"/>
    </xf>
    <xf numFmtId="0" fontId="8" fillId="0" borderId="24" xfId="0" applyFont="1" applyBorder="1" applyAlignment="1" applyProtection="1">
      <alignment vertical="center"/>
    </xf>
    <xf numFmtId="0" fontId="8" fillId="0" borderId="25" xfId="0" applyFont="1" applyBorder="1" applyAlignment="1" applyProtection="1">
      <alignment vertical="center"/>
    </xf>
    <xf numFmtId="167" fontId="0" fillId="3" borderId="28" xfId="0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0" fontId="34" fillId="0" borderId="29" xfId="0" applyFont="1" applyBorder="1" applyAlignment="1" applyProtection="1">
      <alignment vertical="center" wrapText="1"/>
      <protection locked="0"/>
    </xf>
    <xf numFmtId="0" fontId="34" fillId="0" borderId="30" xfId="0" applyFont="1" applyBorder="1" applyAlignment="1" applyProtection="1">
      <alignment vertical="center" wrapText="1"/>
      <protection locked="0"/>
    </xf>
    <xf numFmtId="0" fontId="34" fillId="0" borderId="31" xfId="0" applyFont="1" applyBorder="1" applyAlignment="1" applyProtection="1">
      <alignment vertical="center" wrapText="1"/>
      <protection locked="0"/>
    </xf>
    <xf numFmtId="0" fontId="34" fillId="0" borderId="32" xfId="0" applyFont="1" applyBorder="1" applyAlignment="1" applyProtection="1">
      <alignment horizontal="center" vertical="center" wrapText="1"/>
      <protection locked="0"/>
    </xf>
    <xf numFmtId="0" fontId="34" fillId="0" borderId="33" xfId="0" applyFont="1" applyBorder="1" applyAlignment="1" applyProtection="1">
      <alignment horizontal="center" vertical="center" wrapText="1"/>
      <protection locked="0"/>
    </xf>
    <xf numFmtId="0" fontId="34" fillId="0" borderId="32" xfId="0" applyFont="1" applyBorder="1" applyAlignment="1" applyProtection="1">
      <alignment vertical="center" wrapText="1"/>
      <protection locked="0"/>
    </xf>
    <xf numFmtId="0" fontId="34" fillId="0" borderId="33" xfId="0" applyFont="1" applyBorder="1" applyAlignment="1" applyProtection="1">
      <alignment vertical="center" wrapText="1"/>
      <protection locked="0"/>
    </xf>
    <xf numFmtId="0" fontId="36" fillId="0" borderId="1" xfId="0" applyFont="1" applyBorder="1" applyAlignment="1" applyProtection="1">
      <alignment horizontal="left" vertical="center" wrapText="1"/>
      <protection locked="0"/>
    </xf>
    <xf numFmtId="0" fontId="37" fillId="0" borderId="1" xfId="0" applyFont="1" applyBorder="1" applyAlignment="1" applyProtection="1">
      <alignment horizontal="left" vertical="center" wrapText="1"/>
      <protection locked="0"/>
    </xf>
    <xf numFmtId="0" fontId="37" fillId="0" borderId="32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vertical="center" wrapText="1"/>
      <protection locked="0"/>
    </xf>
    <xf numFmtId="0" fontId="37" fillId="0" borderId="1" xfId="0" applyFont="1" applyBorder="1" applyAlignment="1" applyProtection="1">
      <alignment vertical="center"/>
      <protection locked="0"/>
    </xf>
    <xf numFmtId="0" fontId="37" fillId="0" borderId="1" xfId="0" applyFont="1" applyBorder="1" applyAlignment="1" applyProtection="1">
      <alignment horizontal="left" vertical="center"/>
      <protection locked="0"/>
    </xf>
    <xf numFmtId="49" fontId="37" fillId="0" borderId="1" xfId="0" applyNumberFormat="1" applyFont="1" applyBorder="1" applyAlignment="1" applyProtection="1">
      <alignment vertical="center" wrapText="1"/>
      <protection locked="0"/>
    </xf>
    <xf numFmtId="0" fontId="34" fillId="0" borderId="35" xfId="0" applyFont="1" applyBorder="1" applyAlignment="1" applyProtection="1">
      <alignment vertical="center" wrapText="1"/>
      <protection locked="0"/>
    </xf>
    <xf numFmtId="0" fontId="38" fillId="0" borderId="34" xfId="0" applyFont="1" applyBorder="1" applyAlignment="1" applyProtection="1">
      <alignment vertical="center" wrapText="1"/>
      <protection locked="0"/>
    </xf>
    <xf numFmtId="0" fontId="34" fillId="0" borderId="36" xfId="0" applyFont="1" applyBorder="1" applyAlignment="1" applyProtection="1">
      <alignment vertical="center" wrapText="1"/>
      <protection locked="0"/>
    </xf>
    <xf numFmtId="0" fontId="34" fillId="0" borderId="1" xfId="0" applyFont="1" applyBorder="1" applyAlignment="1" applyProtection="1">
      <alignment vertical="top"/>
      <protection locked="0"/>
    </xf>
    <xf numFmtId="0" fontId="34" fillId="0" borderId="0" xfId="0" applyFont="1" applyAlignment="1" applyProtection="1">
      <alignment vertical="top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34" fillId="0" borderId="31" xfId="0" applyFont="1" applyBorder="1" applyAlignment="1" applyProtection="1">
      <alignment horizontal="left" vertical="center"/>
      <protection locked="0"/>
    </xf>
    <xf numFmtId="0" fontId="34" fillId="0" borderId="32" xfId="0" applyFont="1" applyBorder="1" applyAlignment="1" applyProtection="1">
      <alignment horizontal="left" vertical="center"/>
      <protection locked="0"/>
    </xf>
    <xf numFmtId="0" fontId="34" fillId="0" borderId="33" xfId="0" applyFont="1" applyBorder="1" applyAlignment="1" applyProtection="1">
      <alignment horizontal="left" vertical="center"/>
      <protection locked="0"/>
    </xf>
    <xf numFmtId="0" fontId="36" fillId="0" borderId="1" xfId="0" applyFont="1" applyBorder="1" applyAlignment="1" applyProtection="1">
      <alignment horizontal="left" vertical="center"/>
      <protection locked="0"/>
    </xf>
    <xf numFmtId="0" fontId="39" fillId="0" borderId="0" xfId="0" applyFont="1" applyAlignment="1" applyProtection="1">
      <alignment horizontal="left" vertical="center"/>
      <protection locked="0"/>
    </xf>
    <xf numFmtId="0" fontId="36" fillId="0" borderId="34" xfId="0" applyFont="1" applyBorder="1" applyAlignment="1" applyProtection="1">
      <alignment horizontal="left" vertical="center"/>
      <protection locked="0"/>
    </xf>
    <xf numFmtId="0" fontId="36" fillId="0" borderId="34" xfId="0" applyFont="1" applyBorder="1" applyAlignment="1" applyProtection="1">
      <alignment horizontal="center" vertical="center"/>
      <protection locked="0"/>
    </xf>
    <xf numFmtId="0" fontId="39" fillId="0" borderId="34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37" fillId="0" borderId="0" xfId="0" applyFont="1" applyAlignment="1" applyProtection="1">
      <alignment horizontal="left" vertical="center"/>
      <protection locked="0"/>
    </xf>
    <xf numFmtId="0" fontId="37" fillId="0" borderId="1" xfId="0" applyFont="1" applyBorder="1" applyAlignment="1" applyProtection="1">
      <alignment horizontal="center" vertical="center"/>
      <protection locked="0"/>
    </xf>
    <xf numFmtId="0" fontId="37" fillId="0" borderId="32" xfId="0" applyFont="1" applyBorder="1" applyAlignment="1" applyProtection="1">
      <alignment horizontal="left" vertical="center"/>
      <protection locked="0"/>
    </xf>
    <xf numFmtId="0" fontId="37" fillId="0" borderId="1" xfId="0" applyFont="1" applyFill="1" applyBorder="1" applyAlignment="1" applyProtection="1">
      <alignment horizontal="left" vertical="center"/>
      <protection locked="0"/>
    </xf>
    <xf numFmtId="0" fontId="37" fillId="0" borderId="1" xfId="0" applyFont="1" applyFill="1" applyBorder="1" applyAlignment="1" applyProtection="1">
      <alignment horizontal="center" vertical="center"/>
      <protection locked="0"/>
    </xf>
    <xf numFmtId="0" fontId="34" fillId="0" borderId="35" xfId="0" applyFont="1" applyBorder="1" applyAlignment="1" applyProtection="1">
      <alignment horizontal="left" vertical="center"/>
      <protection locked="0"/>
    </xf>
    <xf numFmtId="0" fontId="38" fillId="0" borderId="34" xfId="0" applyFont="1" applyBorder="1" applyAlignment="1" applyProtection="1">
      <alignment horizontal="left" vertical="center"/>
      <protection locked="0"/>
    </xf>
    <xf numFmtId="0" fontId="34" fillId="0" borderId="36" xfId="0" applyFont="1" applyBorder="1" applyAlignment="1" applyProtection="1">
      <alignment horizontal="left" vertical="center"/>
      <protection locked="0"/>
    </xf>
    <xf numFmtId="0" fontId="34" fillId="0" borderId="1" xfId="0" applyFont="1" applyBorder="1" applyAlignment="1" applyProtection="1">
      <alignment horizontal="left" vertical="center"/>
      <protection locked="0"/>
    </xf>
    <xf numFmtId="0" fontId="38" fillId="0" borderId="1" xfId="0" applyFont="1" applyBorder="1" applyAlignment="1" applyProtection="1">
      <alignment horizontal="left" vertical="center"/>
      <protection locked="0"/>
    </xf>
    <xf numFmtId="0" fontId="39" fillId="0" borderId="1" xfId="0" applyFont="1" applyBorder="1" applyAlignment="1" applyProtection="1">
      <alignment horizontal="left" vertical="center"/>
      <protection locked="0"/>
    </xf>
    <xf numFmtId="0" fontId="37" fillId="0" borderId="34" xfId="0" applyFont="1" applyBorder="1" applyAlignment="1" applyProtection="1">
      <alignment horizontal="left" vertical="center"/>
      <protection locked="0"/>
    </xf>
    <xf numFmtId="0" fontId="34" fillId="0" borderId="1" xfId="0" applyFont="1" applyBorder="1" applyAlignment="1" applyProtection="1">
      <alignment horizontal="left" vertical="center" wrapText="1"/>
      <protection locked="0"/>
    </xf>
    <xf numFmtId="0" fontId="37" fillId="0" borderId="1" xfId="0" applyFont="1" applyBorder="1" applyAlignment="1" applyProtection="1">
      <alignment horizontal="center" vertical="center" wrapText="1"/>
      <protection locked="0"/>
    </xf>
    <xf numFmtId="0" fontId="34" fillId="0" borderId="29" xfId="0" applyFont="1" applyBorder="1" applyAlignment="1" applyProtection="1">
      <alignment horizontal="left" vertical="center" wrapText="1"/>
      <protection locked="0"/>
    </xf>
    <xf numFmtId="0" fontId="34" fillId="0" borderId="30" xfId="0" applyFont="1" applyBorder="1" applyAlignment="1" applyProtection="1">
      <alignment horizontal="left" vertical="center" wrapText="1"/>
      <protection locked="0"/>
    </xf>
    <xf numFmtId="0" fontId="34" fillId="0" borderId="31" xfId="0" applyFont="1" applyBorder="1" applyAlignment="1" applyProtection="1">
      <alignment horizontal="left" vertical="center" wrapText="1"/>
      <protection locked="0"/>
    </xf>
    <xf numFmtId="0" fontId="34" fillId="0" borderId="32" xfId="0" applyFont="1" applyBorder="1" applyAlignment="1" applyProtection="1">
      <alignment horizontal="left" vertical="center" wrapText="1"/>
      <protection locked="0"/>
    </xf>
    <xf numFmtId="0" fontId="34" fillId="0" borderId="33" xfId="0" applyFont="1" applyBorder="1" applyAlignment="1" applyProtection="1">
      <alignment horizontal="left" vertical="center" wrapText="1"/>
      <protection locked="0"/>
    </xf>
    <xf numFmtId="0" fontId="39" fillId="0" borderId="32" xfId="0" applyFont="1" applyBorder="1" applyAlignment="1" applyProtection="1">
      <alignment horizontal="left" vertical="center" wrapText="1"/>
      <protection locked="0"/>
    </xf>
    <xf numFmtId="0" fontId="39" fillId="0" borderId="33" xfId="0" applyFont="1" applyBorder="1" applyAlignment="1" applyProtection="1">
      <alignment horizontal="left" vertical="center" wrapText="1"/>
      <protection locked="0"/>
    </xf>
    <xf numFmtId="0" fontId="37" fillId="0" borderId="32" xfId="0" applyFont="1" applyBorder="1" applyAlignment="1" applyProtection="1">
      <alignment horizontal="left" vertical="center" wrapText="1"/>
      <protection locked="0"/>
    </xf>
    <xf numFmtId="0" fontId="37" fillId="0" borderId="33" xfId="0" applyFont="1" applyBorder="1" applyAlignment="1" applyProtection="1">
      <alignment horizontal="left" vertical="center" wrapText="1"/>
      <protection locked="0"/>
    </xf>
    <xf numFmtId="0" fontId="37" fillId="0" borderId="33" xfId="0" applyFont="1" applyBorder="1" applyAlignment="1" applyProtection="1">
      <alignment horizontal="left" vertical="center"/>
      <protection locked="0"/>
    </xf>
    <xf numFmtId="0" fontId="37" fillId="0" borderId="35" xfId="0" applyFont="1" applyBorder="1" applyAlignment="1" applyProtection="1">
      <alignment horizontal="left" vertical="center" wrapText="1"/>
      <protection locked="0"/>
    </xf>
    <xf numFmtId="0" fontId="37" fillId="0" borderId="34" xfId="0" applyFont="1" applyBorder="1" applyAlignment="1" applyProtection="1">
      <alignment horizontal="left" vertical="center" wrapText="1"/>
      <protection locked="0"/>
    </xf>
    <xf numFmtId="0" fontId="37" fillId="0" borderId="36" xfId="0" applyFont="1" applyBorder="1" applyAlignment="1" applyProtection="1">
      <alignment horizontal="left" vertical="center" wrapText="1"/>
      <protection locked="0"/>
    </xf>
    <xf numFmtId="0" fontId="37" fillId="0" borderId="1" xfId="0" applyFont="1" applyBorder="1" applyAlignment="1" applyProtection="1">
      <alignment horizontal="left" vertical="top"/>
      <protection locked="0"/>
    </xf>
    <xf numFmtId="0" fontId="37" fillId="0" borderId="1" xfId="0" applyFont="1" applyBorder="1" applyAlignment="1" applyProtection="1">
      <alignment horizontal="center" vertical="top"/>
      <protection locked="0"/>
    </xf>
    <xf numFmtId="0" fontId="37" fillId="0" borderId="35" xfId="0" applyFont="1" applyBorder="1" applyAlignment="1" applyProtection="1">
      <alignment horizontal="left" vertical="center"/>
      <protection locked="0"/>
    </xf>
    <xf numFmtId="0" fontId="37" fillId="0" borderId="36" xfId="0" applyFont="1" applyBorder="1" applyAlignment="1" applyProtection="1">
      <alignment horizontal="left" vertical="center"/>
      <protection locked="0"/>
    </xf>
    <xf numFmtId="0" fontId="39" fillId="0" borderId="0" xfId="0" applyFont="1" applyAlignment="1" applyProtection="1">
      <alignment vertical="center"/>
      <protection locked="0"/>
    </xf>
    <xf numFmtId="0" fontId="36" fillId="0" borderId="1" xfId="0" applyFont="1" applyBorder="1" applyAlignment="1" applyProtection="1">
      <alignment vertical="center"/>
      <protection locked="0"/>
    </xf>
    <xf numFmtId="0" fontId="39" fillId="0" borderId="34" xfId="0" applyFont="1" applyBorder="1" applyAlignment="1" applyProtection="1">
      <alignment vertical="center"/>
      <protection locked="0"/>
    </xf>
    <xf numFmtId="0" fontId="36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37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36" fillId="0" borderId="34" xfId="0" applyFont="1" applyBorder="1" applyAlignment="1" applyProtection="1">
      <alignment horizontal="left"/>
      <protection locked="0"/>
    </xf>
    <xf numFmtId="0" fontId="39" fillId="0" borderId="34" xfId="0" applyFont="1" applyBorder="1" applyAlignment="1" applyProtection="1">
      <protection locked="0"/>
    </xf>
    <xf numFmtId="0" fontId="34" fillId="0" borderId="32" xfId="0" applyFont="1" applyBorder="1" applyAlignment="1" applyProtection="1">
      <alignment vertical="top"/>
      <protection locked="0"/>
    </xf>
    <xf numFmtId="0" fontId="34" fillId="0" borderId="33" xfId="0" applyFont="1" applyBorder="1" applyAlignment="1" applyProtection="1">
      <alignment vertical="top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4" fillId="0" borderId="1" xfId="0" applyFont="1" applyBorder="1" applyAlignment="1" applyProtection="1">
      <alignment horizontal="left" vertical="top"/>
      <protection locked="0"/>
    </xf>
    <xf numFmtId="0" fontId="34" fillId="0" borderId="35" xfId="0" applyFont="1" applyBorder="1" applyAlignment="1" applyProtection="1">
      <alignment vertical="top"/>
      <protection locked="0"/>
    </xf>
    <xf numFmtId="0" fontId="34" fillId="0" borderId="34" xfId="0" applyFont="1" applyBorder="1" applyAlignment="1" applyProtection="1">
      <alignment vertical="top"/>
      <protection locked="0"/>
    </xf>
    <xf numFmtId="0" fontId="34" fillId="0" borderId="36" xfId="0" applyFont="1" applyBorder="1" applyAlignment="1" applyProtection="1">
      <alignment vertical="top"/>
      <protection locked="0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4" fontId="17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3" fillId="4" borderId="10" xfId="0" applyFont="1" applyFill="1" applyBorder="1" applyAlignment="1" applyProtection="1">
      <alignment horizontal="left" vertical="center"/>
    </xf>
    <xf numFmtId="0" fontId="0" fillId="4" borderId="10" xfId="0" applyFont="1" applyFill="1" applyBorder="1" applyAlignment="1" applyProtection="1">
      <alignment vertical="center"/>
    </xf>
    <xf numFmtId="4" fontId="3" fillId="4" borderId="10" xfId="0" applyNumberFormat="1" applyFont="1" applyFill="1" applyBorder="1" applyAlignment="1" applyProtection="1">
      <alignment vertical="center"/>
    </xf>
    <xf numFmtId="0" fontId="0" fillId="4" borderId="11" xfId="0" applyFont="1" applyFill="1" applyBorder="1" applyAlignment="1" applyProtection="1">
      <alignment vertical="center"/>
    </xf>
    <xf numFmtId="0" fontId="0" fillId="0" borderId="0" xfId="0"/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4" fontId="25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5" borderId="10" xfId="0" applyFont="1" applyFill="1" applyBorder="1" applyAlignment="1" applyProtection="1">
      <alignment horizontal="center" vertical="center"/>
    </xf>
    <xf numFmtId="0" fontId="2" fillId="5" borderId="10" xfId="0" applyFont="1" applyFill="1" applyBorder="1" applyAlignment="1" applyProtection="1">
      <alignment horizontal="left"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center" vertical="center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18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top" wrapText="1"/>
    </xf>
    <xf numFmtId="0" fontId="24" fillId="0" borderId="0" xfId="0" applyFont="1" applyAlignment="1" applyProtection="1">
      <alignment horizontal="left" vertical="center" wrapText="1"/>
    </xf>
    <xf numFmtId="0" fontId="2" fillId="5" borderId="9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5" borderId="10" xfId="0" applyFont="1" applyFill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8" fillId="2" borderId="0" xfId="1" applyFont="1" applyFill="1" applyAlignment="1">
      <alignment vertical="center"/>
    </xf>
    <xf numFmtId="0" fontId="37" fillId="0" borderId="1" xfId="0" applyFont="1" applyBorder="1" applyAlignment="1" applyProtection="1">
      <alignment horizontal="left" vertical="top"/>
      <protection locked="0"/>
    </xf>
    <xf numFmtId="0" fontId="37" fillId="0" borderId="1" xfId="0" applyFont="1" applyBorder="1" applyAlignment="1" applyProtection="1">
      <alignment horizontal="left" vertical="center"/>
      <protection locked="0"/>
    </xf>
    <xf numFmtId="0" fontId="36" fillId="0" borderId="34" xfId="0" applyFont="1" applyBorder="1" applyAlignment="1" applyProtection="1">
      <alignment horizontal="left"/>
      <protection locked="0"/>
    </xf>
    <xf numFmtId="0" fontId="35" fillId="0" borderId="1" xfId="0" applyFont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 applyProtection="1">
      <alignment horizontal="center" vertical="center"/>
      <protection locked="0"/>
    </xf>
    <xf numFmtId="0" fontId="37" fillId="0" borderId="1" xfId="0" applyFont="1" applyBorder="1" applyAlignment="1" applyProtection="1">
      <alignment horizontal="left" vertical="center" wrapText="1"/>
      <protection locked="0"/>
    </xf>
    <xf numFmtId="49" fontId="37" fillId="0" borderId="1" xfId="0" applyNumberFormat="1" applyFont="1" applyBorder="1" applyAlignment="1" applyProtection="1">
      <alignment horizontal="left" vertical="center" wrapText="1"/>
      <protection locked="0"/>
    </xf>
    <xf numFmtId="0" fontId="36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workbookViewId="0">
      <pane ySplit="1" topLeftCell="A8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7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9" t="s">
        <v>4</v>
      </c>
      <c r="BB1" s="19" t="s">
        <v>5</v>
      </c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T1" s="20" t="s">
        <v>6</v>
      </c>
      <c r="BU1" s="20" t="s">
        <v>6</v>
      </c>
      <c r="BV1" s="20" t="s">
        <v>7</v>
      </c>
    </row>
    <row r="2" spans="1:74" ht="36.950000000000003" customHeight="1">
      <c r="AR2" s="317"/>
      <c r="AS2" s="317"/>
      <c r="AT2" s="317"/>
      <c r="AU2" s="317"/>
      <c r="AV2" s="317"/>
      <c r="AW2" s="317"/>
      <c r="AX2" s="317"/>
      <c r="AY2" s="317"/>
      <c r="AZ2" s="317"/>
      <c r="BA2" s="317"/>
      <c r="BB2" s="317"/>
      <c r="BC2" s="317"/>
      <c r="BD2" s="317"/>
      <c r="BE2" s="317"/>
      <c r="BS2" s="21" t="s">
        <v>8</v>
      </c>
      <c r="BT2" s="21" t="s">
        <v>9</v>
      </c>
    </row>
    <row r="3" spans="1:74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4"/>
      <c r="BS3" s="21" t="s">
        <v>8</v>
      </c>
      <c r="BT3" s="21" t="s">
        <v>10</v>
      </c>
    </row>
    <row r="4" spans="1:74" ht="36.950000000000003" customHeight="1">
      <c r="B4" s="25"/>
      <c r="C4" s="26"/>
      <c r="D4" s="27" t="s">
        <v>11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8"/>
      <c r="AS4" s="29" t="s">
        <v>12</v>
      </c>
      <c r="BE4" s="30" t="s">
        <v>13</v>
      </c>
      <c r="BS4" s="21" t="s">
        <v>14</v>
      </c>
    </row>
    <row r="5" spans="1:74" ht="14.45" customHeight="1">
      <c r="B5" s="25"/>
      <c r="C5" s="26"/>
      <c r="D5" s="31" t="s">
        <v>15</v>
      </c>
      <c r="E5" s="26"/>
      <c r="F5" s="26"/>
      <c r="G5" s="26"/>
      <c r="H5" s="26"/>
      <c r="I5" s="26"/>
      <c r="J5" s="26"/>
      <c r="K5" s="318" t="s">
        <v>16</v>
      </c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  <c r="AL5" s="319"/>
      <c r="AM5" s="319"/>
      <c r="AN5" s="319"/>
      <c r="AO5" s="319"/>
      <c r="AP5" s="26"/>
      <c r="AQ5" s="28"/>
      <c r="BE5" s="309" t="s">
        <v>17</v>
      </c>
      <c r="BS5" s="21" t="s">
        <v>8</v>
      </c>
    </row>
    <row r="6" spans="1:74" ht="36.950000000000003" customHeight="1">
      <c r="B6" s="25"/>
      <c r="C6" s="26"/>
      <c r="D6" s="33" t="s">
        <v>18</v>
      </c>
      <c r="E6" s="26"/>
      <c r="F6" s="26"/>
      <c r="G6" s="26"/>
      <c r="H6" s="26"/>
      <c r="I6" s="26"/>
      <c r="J6" s="26"/>
      <c r="K6" s="340" t="s">
        <v>19</v>
      </c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C6" s="319"/>
      <c r="AD6" s="319"/>
      <c r="AE6" s="319"/>
      <c r="AF6" s="319"/>
      <c r="AG6" s="319"/>
      <c r="AH6" s="319"/>
      <c r="AI6" s="319"/>
      <c r="AJ6" s="319"/>
      <c r="AK6" s="319"/>
      <c r="AL6" s="319"/>
      <c r="AM6" s="319"/>
      <c r="AN6" s="319"/>
      <c r="AO6" s="319"/>
      <c r="AP6" s="26"/>
      <c r="AQ6" s="28"/>
      <c r="BE6" s="310"/>
      <c r="BS6" s="21" t="s">
        <v>8</v>
      </c>
    </row>
    <row r="7" spans="1:74" ht="14.45" customHeight="1">
      <c r="B7" s="25"/>
      <c r="C7" s="26"/>
      <c r="D7" s="34" t="s">
        <v>20</v>
      </c>
      <c r="E7" s="26"/>
      <c r="F7" s="26"/>
      <c r="G7" s="26"/>
      <c r="H7" s="26"/>
      <c r="I7" s="26"/>
      <c r="J7" s="26"/>
      <c r="K7" s="32" t="s">
        <v>21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34" t="s">
        <v>22</v>
      </c>
      <c r="AL7" s="26"/>
      <c r="AM7" s="26"/>
      <c r="AN7" s="32" t="s">
        <v>21</v>
      </c>
      <c r="AO7" s="26"/>
      <c r="AP7" s="26"/>
      <c r="AQ7" s="28"/>
      <c r="BE7" s="310"/>
      <c r="BS7" s="21" t="s">
        <v>8</v>
      </c>
    </row>
    <row r="8" spans="1:74" ht="14.45" customHeight="1">
      <c r="B8" s="25"/>
      <c r="C8" s="26"/>
      <c r="D8" s="34" t="s">
        <v>23</v>
      </c>
      <c r="E8" s="26"/>
      <c r="F8" s="26"/>
      <c r="G8" s="26"/>
      <c r="H8" s="26"/>
      <c r="I8" s="26"/>
      <c r="J8" s="26"/>
      <c r="K8" s="32" t="s">
        <v>24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34" t="s">
        <v>25</v>
      </c>
      <c r="AL8" s="26"/>
      <c r="AM8" s="26"/>
      <c r="AN8" s="35" t="s">
        <v>26</v>
      </c>
      <c r="AO8" s="26"/>
      <c r="AP8" s="26"/>
      <c r="AQ8" s="28"/>
      <c r="BE8" s="310"/>
      <c r="BS8" s="21" t="s">
        <v>8</v>
      </c>
    </row>
    <row r="9" spans="1:74" ht="14.45" customHeight="1"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8"/>
      <c r="BE9" s="310"/>
      <c r="BS9" s="21" t="s">
        <v>8</v>
      </c>
    </row>
    <row r="10" spans="1:74" ht="14.45" customHeight="1">
      <c r="B10" s="25"/>
      <c r="C10" s="26"/>
      <c r="D10" s="34" t="s">
        <v>27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34" t="s">
        <v>28</v>
      </c>
      <c r="AL10" s="26"/>
      <c r="AM10" s="26"/>
      <c r="AN10" s="32" t="s">
        <v>29</v>
      </c>
      <c r="AO10" s="26"/>
      <c r="AP10" s="26"/>
      <c r="AQ10" s="28"/>
      <c r="BE10" s="310"/>
      <c r="BS10" s="21" t="s">
        <v>8</v>
      </c>
    </row>
    <row r="11" spans="1:74" ht="18.399999999999999" customHeight="1">
      <c r="B11" s="25"/>
      <c r="C11" s="26"/>
      <c r="D11" s="26"/>
      <c r="E11" s="32" t="s">
        <v>30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34" t="s">
        <v>31</v>
      </c>
      <c r="AL11" s="26"/>
      <c r="AM11" s="26"/>
      <c r="AN11" s="32" t="s">
        <v>32</v>
      </c>
      <c r="AO11" s="26"/>
      <c r="AP11" s="26"/>
      <c r="AQ11" s="28"/>
      <c r="BE11" s="310"/>
      <c r="BS11" s="21" t="s">
        <v>8</v>
      </c>
    </row>
    <row r="12" spans="1:74" ht="6.95" customHeight="1"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8"/>
      <c r="BE12" s="310"/>
      <c r="BS12" s="21" t="s">
        <v>8</v>
      </c>
    </row>
    <row r="13" spans="1:74" ht="14.45" customHeight="1">
      <c r="B13" s="25"/>
      <c r="C13" s="26"/>
      <c r="D13" s="34" t="s">
        <v>33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34" t="s">
        <v>28</v>
      </c>
      <c r="AL13" s="26"/>
      <c r="AM13" s="26"/>
      <c r="AN13" s="36" t="s">
        <v>34</v>
      </c>
      <c r="AO13" s="26"/>
      <c r="AP13" s="26"/>
      <c r="AQ13" s="28"/>
      <c r="BE13" s="310"/>
      <c r="BS13" s="21" t="s">
        <v>8</v>
      </c>
    </row>
    <row r="14" spans="1:74">
      <c r="B14" s="25"/>
      <c r="C14" s="26"/>
      <c r="D14" s="26"/>
      <c r="E14" s="334" t="s">
        <v>34</v>
      </c>
      <c r="F14" s="335"/>
      <c r="G14" s="335"/>
      <c r="H14" s="335"/>
      <c r="I14" s="335"/>
      <c r="J14" s="335"/>
      <c r="K14" s="335"/>
      <c r="L14" s="335"/>
      <c r="M14" s="335"/>
      <c r="N14" s="335"/>
      <c r="O14" s="335"/>
      <c r="P14" s="335"/>
      <c r="Q14" s="335"/>
      <c r="R14" s="335"/>
      <c r="S14" s="335"/>
      <c r="T14" s="335"/>
      <c r="U14" s="335"/>
      <c r="V14" s="335"/>
      <c r="W14" s="335"/>
      <c r="X14" s="335"/>
      <c r="Y14" s="335"/>
      <c r="Z14" s="335"/>
      <c r="AA14" s="335"/>
      <c r="AB14" s="335"/>
      <c r="AC14" s="335"/>
      <c r="AD14" s="335"/>
      <c r="AE14" s="335"/>
      <c r="AF14" s="335"/>
      <c r="AG14" s="335"/>
      <c r="AH14" s="335"/>
      <c r="AI14" s="335"/>
      <c r="AJ14" s="335"/>
      <c r="AK14" s="34" t="s">
        <v>31</v>
      </c>
      <c r="AL14" s="26"/>
      <c r="AM14" s="26"/>
      <c r="AN14" s="36" t="s">
        <v>34</v>
      </c>
      <c r="AO14" s="26"/>
      <c r="AP14" s="26"/>
      <c r="AQ14" s="28"/>
      <c r="BE14" s="310"/>
      <c r="BS14" s="21" t="s">
        <v>8</v>
      </c>
    </row>
    <row r="15" spans="1:74" ht="6.95" customHeight="1"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8"/>
      <c r="BE15" s="310"/>
      <c r="BS15" s="21" t="s">
        <v>6</v>
      </c>
    </row>
    <row r="16" spans="1:74" ht="14.45" customHeight="1">
      <c r="B16" s="25"/>
      <c r="C16" s="26"/>
      <c r="D16" s="34" t="s">
        <v>35</v>
      </c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34" t="s">
        <v>28</v>
      </c>
      <c r="AL16" s="26"/>
      <c r="AM16" s="26"/>
      <c r="AN16" s="32" t="s">
        <v>36</v>
      </c>
      <c r="AO16" s="26"/>
      <c r="AP16" s="26"/>
      <c r="AQ16" s="28"/>
      <c r="BE16" s="310"/>
      <c r="BS16" s="21" t="s">
        <v>6</v>
      </c>
    </row>
    <row r="17" spans="2:71" ht="18.399999999999999" customHeight="1">
      <c r="B17" s="25"/>
      <c r="C17" s="26"/>
      <c r="D17" s="26"/>
      <c r="E17" s="32" t="s">
        <v>37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34" t="s">
        <v>31</v>
      </c>
      <c r="AL17" s="26"/>
      <c r="AM17" s="26"/>
      <c r="AN17" s="32" t="s">
        <v>38</v>
      </c>
      <c r="AO17" s="26"/>
      <c r="AP17" s="26"/>
      <c r="AQ17" s="28"/>
      <c r="BE17" s="310"/>
      <c r="BS17" s="21" t="s">
        <v>39</v>
      </c>
    </row>
    <row r="18" spans="2:71" ht="6.95" customHeight="1"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8"/>
      <c r="BE18" s="310"/>
      <c r="BS18" s="21" t="s">
        <v>8</v>
      </c>
    </row>
    <row r="19" spans="2:71" ht="14.45" customHeight="1">
      <c r="B19" s="25"/>
      <c r="C19" s="26"/>
      <c r="D19" s="34" t="s">
        <v>40</v>
      </c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8"/>
      <c r="BE19" s="310"/>
      <c r="BS19" s="21" t="s">
        <v>8</v>
      </c>
    </row>
    <row r="20" spans="2:71" ht="16.5" customHeight="1">
      <c r="B20" s="25"/>
      <c r="C20" s="26"/>
      <c r="D20" s="26"/>
      <c r="E20" s="336" t="s">
        <v>21</v>
      </c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336"/>
      <c r="AI20" s="336"/>
      <c r="AJ20" s="336"/>
      <c r="AK20" s="336"/>
      <c r="AL20" s="336"/>
      <c r="AM20" s="336"/>
      <c r="AN20" s="336"/>
      <c r="AO20" s="26"/>
      <c r="AP20" s="26"/>
      <c r="AQ20" s="28"/>
      <c r="BE20" s="310"/>
      <c r="BS20" s="21" t="s">
        <v>39</v>
      </c>
    </row>
    <row r="21" spans="2:71" ht="6.95" customHeight="1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8"/>
      <c r="BE21" s="310"/>
    </row>
    <row r="22" spans="2:71" ht="6.95" customHeight="1">
      <c r="B22" s="25"/>
      <c r="C22" s="2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26"/>
      <c r="AQ22" s="28"/>
      <c r="BE22" s="310"/>
    </row>
    <row r="23" spans="2:71" s="1" customFormat="1" ht="25.9" customHeight="1">
      <c r="B23" s="38"/>
      <c r="C23" s="39"/>
      <c r="D23" s="40" t="s">
        <v>41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337">
        <f>ROUND(AG51,2)</f>
        <v>0</v>
      </c>
      <c r="AL23" s="338"/>
      <c r="AM23" s="338"/>
      <c r="AN23" s="338"/>
      <c r="AO23" s="338"/>
      <c r="AP23" s="39"/>
      <c r="AQ23" s="42"/>
      <c r="BE23" s="310"/>
    </row>
    <row r="24" spans="2:71" s="1" customFormat="1" ht="6.95" customHeight="1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42"/>
      <c r="BE24" s="310"/>
    </row>
    <row r="25" spans="2:71" s="1" customFormat="1" ht="13.5"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39" t="s">
        <v>42</v>
      </c>
      <c r="M25" s="339"/>
      <c r="N25" s="339"/>
      <c r="O25" s="339"/>
      <c r="P25" s="39"/>
      <c r="Q25" s="39"/>
      <c r="R25" s="39"/>
      <c r="S25" s="39"/>
      <c r="T25" s="39"/>
      <c r="U25" s="39"/>
      <c r="V25" s="39"/>
      <c r="W25" s="339" t="s">
        <v>43</v>
      </c>
      <c r="X25" s="339"/>
      <c r="Y25" s="339"/>
      <c r="Z25" s="339"/>
      <c r="AA25" s="339"/>
      <c r="AB25" s="339"/>
      <c r="AC25" s="339"/>
      <c r="AD25" s="339"/>
      <c r="AE25" s="339"/>
      <c r="AF25" s="39"/>
      <c r="AG25" s="39"/>
      <c r="AH25" s="39"/>
      <c r="AI25" s="39"/>
      <c r="AJ25" s="39"/>
      <c r="AK25" s="339" t="s">
        <v>44</v>
      </c>
      <c r="AL25" s="339"/>
      <c r="AM25" s="339"/>
      <c r="AN25" s="339"/>
      <c r="AO25" s="339"/>
      <c r="AP25" s="39"/>
      <c r="AQ25" s="42"/>
      <c r="BE25" s="310"/>
    </row>
    <row r="26" spans="2:71" s="2" customFormat="1" ht="14.45" customHeight="1">
      <c r="B26" s="44"/>
      <c r="C26" s="45"/>
      <c r="D26" s="46" t="s">
        <v>45</v>
      </c>
      <c r="E26" s="45"/>
      <c r="F26" s="46" t="s">
        <v>46</v>
      </c>
      <c r="G26" s="45"/>
      <c r="H26" s="45"/>
      <c r="I26" s="45"/>
      <c r="J26" s="45"/>
      <c r="K26" s="45"/>
      <c r="L26" s="333">
        <v>0.21</v>
      </c>
      <c r="M26" s="312"/>
      <c r="N26" s="312"/>
      <c r="O26" s="312"/>
      <c r="P26" s="45"/>
      <c r="Q26" s="45"/>
      <c r="R26" s="45"/>
      <c r="S26" s="45"/>
      <c r="T26" s="45"/>
      <c r="U26" s="45"/>
      <c r="V26" s="45"/>
      <c r="W26" s="311">
        <f>ROUND(AZ51,2)</f>
        <v>0</v>
      </c>
      <c r="X26" s="312"/>
      <c r="Y26" s="312"/>
      <c r="Z26" s="312"/>
      <c r="AA26" s="312"/>
      <c r="AB26" s="312"/>
      <c r="AC26" s="312"/>
      <c r="AD26" s="312"/>
      <c r="AE26" s="312"/>
      <c r="AF26" s="45"/>
      <c r="AG26" s="45"/>
      <c r="AH26" s="45"/>
      <c r="AI26" s="45"/>
      <c r="AJ26" s="45"/>
      <c r="AK26" s="311">
        <f>ROUND(AV51,2)</f>
        <v>0</v>
      </c>
      <c r="AL26" s="312"/>
      <c r="AM26" s="312"/>
      <c r="AN26" s="312"/>
      <c r="AO26" s="312"/>
      <c r="AP26" s="45"/>
      <c r="AQ26" s="47"/>
      <c r="BE26" s="310"/>
    </row>
    <row r="27" spans="2:71" s="2" customFormat="1" ht="14.45" customHeight="1">
      <c r="B27" s="44"/>
      <c r="C27" s="45"/>
      <c r="D27" s="45"/>
      <c r="E27" s="45"/>
      <c r="F27" s="46" t="s">
        <v>47</v>
      </c>
      <c r="G27" s="45"/>
      <c r="H27" s="45"/>
      <c r="I27" s="45"/>
      <c r="J27" s="45"/>
      <c r="K27" s="45"/>
      <c r="L27" s="333">
        <v>0.15</v>
      </c>
      <c r="M27" s="312"/>
      <c r="N27" s="312"/>
      <c r="O27" s="312"/>
      <c r="P27" s="45"/>
      <c r="Q27" s="45"/>
      <c r="R27" s="45"/>
      <c r="S27" s="45"/>
      <c r="T27" s="45"/>
      <c r="U27" s="45"/>
      <c r="V27" s="45"/>
      <c r="W27" s="311">
        <f>ROUND(BA51,2)</f>
        <v>0</v>
      </c>
      <c r="X27" s="312"/>
      <c r="Y27" s="312"/>
      <c r="Z27" s="312"/>
      <c r="AA27" s="312"/>
      <c r="AB27" s="312"/>
      <c r="AC27" s="312"/>
      <c r="AD27" s="312"/>
      <c r="AE27" s="312"/>
      <c r="AF27" s="45"/>
      <c r="AG27" s="45"/>
      <c r="AH27" s="45"/>
      <c r="AI27" s="45"/>
      <c r="AJ27" s="45"/>
      <c r="AK27" s="311">
        <f>ROUND(AW51,2)</f>
        <v>0</v>
      </c>
      <c r="AL27" s="312"/>
      <c r="AM27" s="312"/>
      <c r="AN27" s="312"/>
      <c r="AO27" s="312"/>
      <c r="AP27" s="45"/>
      <c r="AQ27" s="47"/>
      <c r="BE27" s="310"/>
    </row>
    <row r="28" spans="2:71" s="2" customFormat="1" ht="14.45" hidden="1" customHeight="1">
      <c r="B28" s="44"/>
      <c r="C28" s="45"/>
      <c r="D28" s="45"/>
      <c r="E28" s="45"/>
      <c r="F28" s="46" t="s">
        <v>48</v>
      </c>
      <c r="G28" s="45"/>
      <c r="H28" s="45"/>
      <c r="I28" s="45"/>
      <c r="J28" s="45"/>
      <c r="K28" s="45"/>
      <c r="L28" s="333">
        <v>0.21</v>
      </c>
      <c r="M28" s="312"/>
      <c r="N28" s="312"/>
      <c r="O28" s="312"/>
      <c r="P28" s="45"/>
      <c r="Q28" s="45"/>
      <c r="R28" s="45"/>
      <c r="S28" s="45"/>
      <c r="T28" s="45"/>
      <c r="U28" s="45"/>
      <c r="V28" s="45"/>
      <c r="W28" s="311">
        <f>ROUND(BB51,2)</f>
        <v>0</v>
      </c>
      <c r="X28" s="312"/>
      <c r="Y28" s="312"/>
      <c r="Z28" s="312"/>
      <c r="AA28" s="312"/>
      <c r="AB28" s="312"/>
      <c r="AC28" s="312"/>
      <c r="AD28" s="312"/>
      <c r="AE28" s="312"/>
      <c r="AF28" s="45"/>
      <c r="AG28" s="45"/>
      <c r="AH28" s="45"/>
      <c r="AI28" s="45"/>
      <c r="AJ28" s="45"/>
      <c r="AK28" s="311">
        <v>0</v>
      </c>
      <c r="AL28" s="312"/>
      <c r="AM28" s="312"/>
      <c r="AN28" s="312"/>
      <c r="AO28" s="312"/>
      <c r="AP28" s="45"/>
      <c r="AQ28" s="47"/>
      <c r="BE28" s="310"/>
    </row>
    <row r="29" spans="2:71" s="2" customFormat="1" ht="14.45" hidden="1" customHeight="1">
      <c r="B29" s="44"/>
      <c r="C29" s="45"/>
      <c r="D29" s="45"/>
      <c r="E29" s="45"/>
      <c r="F29" s="46" t="s">
        <v>49</v>
      </c>
      <c r="G29" s="45"/>
      <c r="H29" s="45"/>
      <c r="I29" s="45"/>
      <c r="J29" s="45"/>
      <c r="K29" s="45"/>
      <c r="L29" s="333">
        <v>0.15</v>
      </c>
      <c r="M29" s="312"/>
      <c r="N29" s="312"/>
      <c r="O29" s="312"/>
      <c r="P29" s="45"/>
      <c r="Q29" s="45"/>
      <c r="R29" s="45"/>
      <c r="S29" s="45"/>
      <c r="T29" s="45"/>
      <c r="U29" s="45"/>
      <c r="V29" s="45"/>
      <c r="W29" s="311">
        <f>ROUND(BC51,2)</f>
        <v>0</v>
      </c>
      <c r="X29" s="312"/>
      <c r="Y29" s="312"/>
      <c r="Z29" s="312"/>
      <c r="AA29" s="312"/>
      <c r="AB29" s="312"/>
      <c r="AC29" s="312"/>
      <c r="AD29" s="312"/>
      <c r="AE29" s="312"/>
      <c r="AF29" s="45"/>
      <c r="AG29" s="45"/>
      <c r="AH29" s="45"/>
      <c r="AI29" s="45"/>
      <c r="AJ29" s="45"/>
      <c r="AK29" s="311">
        <v>0</v>
      </c>
      <c r="AL29" s="312"/>
      <c r="AM29" s="312"/>
      <c r="AN29" s="312"/>
      <c r="AO29" s="312"/>
      <c r="AP29" s="45"/>
      <c r="AQ29" s="47"/>
      <c r="BE29" s="310"/>
    </row>
    <row r="30" spans="2:71" s="2" customFormat="1" ht="14.45" hidden="1" customHeight="1">
      <c r="B30" s="44"/>
      <c r="C30" s="45"/>
      <c r="D30" s="45"/>
      <c r="E30" s="45"/>
      <c r="F30" s="46" t="s">
        <v>50</v>
      </c>
      <c r="G30" s="45"/>
      <c r="H30" s="45"/>
      <c r="I30" s="45"/>
      <c r="J30" s="45"/>
      <c r="K30" s="45"/>
      <c r="L30" s="333">
        <v>0</v>
      </c>
      <c r="M30" s="312"/>
      <c r="N30" s="312"/>
      <c r="O30" s="312"/>
      <c r="P30" s="45"/>
      <c r="Q30" s="45"/>
      <c r="R30" s="45"/>
      <c r="S30" s="45"/>
      <c r="T30" s="45"/>
      <c r="U30" s="45"/>
      <c r="V30" s="45"/>
      <c r="W30" s="311">
        <f>ROUND(BD51,2)</f>
        <v>0</v>
      </c>
      <c r="X30" s="312"/>
      <c r="Y30" s="312"/>
      <c r="Z30" s="312"/>
      <c r="AA30" s="312"/>
      <c r="AB30" s="312"/>
      <c r="AC30" s="312"/>
      <c r="AD30" s="312"/>
      <c r="AE30" s="312"/>
      <c r="AF30" s="45"/>
      <c r="AG30" s="45"/>
      <c r="AH30" s="45"/>
      <c r="AI30" s="45"/>
      <c r="AJ30" s="45"/>
      <c r="AK30" s="311">
        <v>0</v>
      </c>
      <c r="AL30" s="312"/>
      <c r="AM30" s="312"/>
      <c r="AN30" s="312"/>
      <c r="AO30" s="312"/>
      <c r="AP30" s="45"/>
      <c r="AQ30" s="47"/>
      <c r="BE30" s="310"/>
    </row>
    <row r="31" spans="2:71" s="1" customFormat="1" ht="6.95" customHeight="1"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42"/>
      <c r="BE31" s="310"/>
    </row>
    <row r="32" spans="2:71" s="1" customFormat="1" ht="25.9" customHeight="1">
      <c r="B32" s="38"/>
      <c r="C32" s="48"/>
      <c r="D32" s="49" t="s">
        <v>51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1" t="s">
        <v>52</v>
      </c>
      <c r="U32" s="50"/>
      <c r="V32" s="50"/>
      <c r="W32" s="50"/>
      <c r="X32" s="313" t="s">
        <v>53</v>
      </c>
      <c r="Y32" s="314"/>
      <c r="Z32" s="314"/>
      <c r="AA32" s="314"/>
      <c r="AB32" s="314"/>
      <c r="AC32" s="50"/>
      <c r="AD32" s="50"/>
      <c r="AE32" s="50"/>
      <c r="AF32" s="50"/>
      <c r="AG32" s="50"/>
      <c r="AH32" s="50"/>
      <c r="AI32" s="50"/>
      <c r="AJ32" s="50"/>
      <c r="AK32" s="315">
        <f>SUM(AK23:AK30)</f>
        <v>0</v>
      </c>
      <c r="AL32" s="314"/>
      <c r="AM32" s="314"/>
      <c r="AN32" s="314"/>
      <c r="AO32" s="316"/>
      <c r="AP32" s="48"/>
      <c r="AQ32" s="52"/>
      <c r="BE32" s="310"/>
    </row>
    <row r="33" spans="2:56" s="1" customFormat="1" ht="6.95" customHeight="1"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42"/>
    </row>
    <row r="34" spans="2:56" s="1" customFormat="1" ht="6.95" customHeight="1">
      <c r="B34" s="53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5"/>
    </row>
    <row r="38" spans="2:56" s="1" customFormat="1" ht="6.95" customHeight="1">
      <c r="B38" s="56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8"/>
    </row>
    <row r="39" spans="2:56" s="1" customFormat="1" ht="36.950000000000003" customHeight="1">
      <c r="B39" s="38"/>
      <c r="C39" s="59" t="s">
        <v>54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58"/>
    </row>
    <row r="40" spans="2:56" s="1" customFormat="1" ht="6.95" customHeight="1">
      <c r="B40" s="38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58"/>
    </row>
    <row r="41" spans="2:56" s="3" customFormat="1" ht="14.45" customHeight="1">
      <c r="B41" s="61"/>
      <c r="C41" s="62" t="s">
        <v>15</v>
      </c>
      <c r="D41" s="63"/>
      <c r="E41" s="63"/>
      <c r="F41" s="63"/>
      <c r="G41" s="63"/>
      <c r="H41" s="63"/>
      <c r="I41" s="63"/>
      <c r="J41" s="63"/>
      <c r="K41" s="63"/>
      <c r="L41" s="63" t="str">
        <f>K5</f>
        <v>61-2016</v>
      </c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4"/>
    </row>
    <row r="42" spans="2:56" s="4" customFormat="1" ht="36.950000000000003" customHeight="1">
      <c r="B42" s="65"/>
      <c r="C42" s="66" t="s">
        <v>18</v>
      </c>
      <c r="D42" s="67"/>
      <c r="E42" s="67"/>
      <c r="F42" s="67"/>
      <c r="G42" s="67"/>
      <c r="H42" s="67"/>
      <c r="I42" s="67"/>
      <c r="J42" s="67"/>
      <c r="K42" s="67"/>
      <c r="L42" s="343" t="str">
        <f>K6</f>
        <v>Rekonstrukce ulice Chatařská v úseku Hlavní - Okrajová, Bořanovice Středočeský kraj</v>
      </c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4"/>
      <c r="AA42" s="344"/>
      <c r="AB42" s="344"/>
      <c r="AC42" s="344"/>
      <c r="AD42" s="344"/>
      <c r="AE42" s="344"/>
      <c r="AF42" s="344"/>
      <c r="AG42" s="344"/>
      <c r="AH42" s="344"/>
      <c r="AI42" s="344"/>
      <c r="AJ42" s="344"/>
      <c r="AK42" s="344"/>
      <c r="AL42" s="344"/>
      <c r="AM42" s="344"/>
      <c r="AN42" s="344"/>
      <c r="AO42" s="344"/>
      <c r="AP42" s="67"/>
      <c r="AQ42" s="67"/>
      <c r="AR42" s="68"/>
    </row>
    <row r="43" spans="2:56" s="1" customFormat="1" ht="6.95" customHeight="1">
      <c r="B43" s="38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58"/>
    </row>
    <row r="44" spans="2:56" s="1" customFormat="1">
      <c r="B44" s="38"/>
      <c r="C44" s="62" t="s">
        <v>23</v>
      </c>
      <c r="D44" s="60"/>
      <c r="E44" s="60"/>
      <c r="F44" s="60"/>
      <c r="G44" s="60"/>
      <c r="H44" s="60"/>
      <c r="I44" s="60"/>
      <c r="J44" s="60"/>
      <c r="K44" s="60"/>
      <c r="L44" s="69" t="str">
        <f>IF(K8="","",K8)</f>
        <v>Ulice Chatařská</v>
      </c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2" t="s">
        <v>25</v>
      </c>
      <c r="AJ44" s="60"/>
      <c r="AK44" s="60"/>
      <c r="AL44" s="60"/>
      <c r="AM44" s="345" t="str">
        <f>IF(AN8= "","",AN8)</f>
        <v>11. 2. 2019</v>
      </c>
      <c r="AN44" s="345"/>
      <c r="AO44" s="60"/>
      <c r="AP44" s="60"/>
      <c r="AQ44" s="60"/>
      <c r="AR44" s="58"/>
    </row>
    <row r="45" spans="2:56" s="1" customFormat="1" ht="6.95" customHeight="1">
      <c r="B45" s="38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58"/>
    </row>
    <row r="46" spans="2:56" s="1" customFormat="1">
      <c r="B46" s="38"/>
      <c r="C46" s="62" t="s">
        <v>27</v>
      </c>
      <c r="D46" s="60"/>
      <c r="E46" s="60"/>
      <c r="F46" s="60"/>
      <c r="G46" s="60"/>
      <c r="H46" s="60"/>
      <c r="I46" s="60"/>
      <c r="J46" s="60"/>
      <c r="K46" s="60"/>
      <c r="L46" s="63" t="str">
        <f>IF(E11= "","",E11)</f>
        <v>Obec Bořanovice</v>
      </c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2" t="s">
        <v>35</v>
      </c>
      <c r="AJ46" s="60"/>
      <c r="AK46" s="60"/>
      <c r="AL46" s="60"/>
      <c r="AM46" s="328" t="str">
        <f>IF(E17="","",E17)</f>
        <v>Sinpps s.r.o.</v>
      </c>
      <c r="AN46" s="328"/>
      <c r="AO46" s="328"/>
      <c r="AP46" s="328"/>
      <c r="AQ46" s="60"/>
      <c r="AR46" s="58"/>
      <c r="AS46" s="320" t="s">
        <v>55</v>
      </c>
      <c r="AT46" s="321"/>
      <c r="AU46" s="71"/>
      <c r="AV46" s="71"/>
      <c r="AW46" s="71"/>
      <c r="AX46" s="71"/>
      <c r="AY46" s="71"/>
      <c r="AZ46" s="71"/>
      <c r="BA46" s="71"/>
      <c r="BB46" s="71"/>
      <c r="BC46" s="71"/>
      <c r="BD46" s="72"/>
    </row>
    <row r="47" spans="2:56" s="1" customFormat="1">
      <c r="B47" s="38"/>
      <c r="C47" s="62" t="s">
        <v>33</v>
      </c>
      <c r="D47" s="60"/>
      <c r="E47" s="60"/>
      <c r="F47" s="60"/>
      <c r="G47" s="60"/>
      <c r="H47" s="60"/>
      <c r="I47" s="60"/>
      <c r="J47" s="60"/>
      <c r="K47" s="60"/>
      <c r="L47" s="63" t="str">
        <f>IF(E14= "Vyplň údaj","",E14)</f>
        <v/>
      </c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58"/>
      <c r="AS47" s="322"/>
      <c r="AT47" s="323"/>
      <c r="AU47" s="73"/>
      <c r="AV47" s="73"/>
      <c r="AW47" s="73"/>
      <c r="AX47" s="73"/>
      <c r="AY47" s="73"/>
      <c r="AZ47" s="73"/>
      <c r="BA47" s="73"/>
      <c r="BB47" s="73"/>
      <c r="BC47" s="73"/>
      <c r="BD47" s="74"/>
    </row>
    <row r="48" spans="2:56" s="1" customFormat="1" ht="10.9" customHeight="1">
      <c r="B48" s="38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58"/>
      <c r="AS48" s="324"/>
      <c r="AT48" s="325"/>
      <c r="AU48" s="39"/>
      <c r="AV48" s="39"/>
      <c r="AW48" s="39"/>
      <c r="AX48" s="39"/>
      <c r="AY48" s="39"/>
      <c r="AZ48" s="39"/>
      <c r="BA48" s="39"/>
      <c r="BB48" s="39"/>
      <c r="BC48" s="39"/>
      <c r="BD48" s="75"/>
    </row>
    <row r="49" spans="1:91" s="1" customFormat="1" ht="29.25" customHeight="1">
      <c r="B49" s="38"/>
      <c r="C49" s="342" t="s">
        <v>56</v>
      </c>
      <c r="D49" s="330"/>
      <c r="E49" s="330"/>
      <c r="F49" s="330"/>
      <c r="G49" s="330"/>
      <c r="H49" s="76"/>
      <c r="I49" s="329" t="s">
        <v>57</v>
      </c>
      <c r="J49" s="330"/>
      <c r="K49" s="330"/>
      <c r="L49" s="330"/>
      <c r="M49" s="330"/>
      <c r="N49" s="330"/>
      <c r="O49" s="330"/>
      <c r="P49" s="330"/>
      <c r="Q49" s="330"/>
      <c r="R49" s="330"/>
      <c r="S49" s="330"/>
      <c r="T49" s="330"/>
      <c r="U49" s="330"/>
      <c r="V49" s="330"/>
      <c r="W49" s="330"/>
      <c r="X49" s="330"/>
      <c r="Y49" s="330"/>
      <c r="Z49" s="330"/>
      <c r="AA49" s="330"/>
      <c r="AB49" s="330"/>
      <c r="AC49" s="330"/>
      <c r="AD49" s="330"/>
      <c r="AE49" s="330"/>
      <c r="AF49" s="330"/>
      <c r="AG49" s="346" t="s">
        <v>58</v>
      </c>
      <c r="AH49" s="330"/>
      <c r="AI49" s="330"/>
      <c r="AJ49" s="330"/>
      <c r="AK49" s="330"/>
      <c r="AL49" s="330"/>
      <c r="AM49" s="330"/>
      <c r="AN49" s="329" t="s">
        <v>59</v>
      </c>
      <c r="AO49" s="330"/>
      <c r="AP49" s="330"/>
      <c r="AQ49" s="77" t="s">
        <v>60</v>
      </c>
      <c r="AR49" s="58"/>
      <c r="AS49" s="78" t="s">
        <v>61</v>
      </c>
      <c r="AT49" s="79" t="s">
        <v>62</v>
      </c>
      <c r="AU49" s="79" t="s">
        <v>63</v>
      </c>
      <c r="AV49" s="79" t="s">
        <v>64</v>
      </c>
      <c r="AW49" s="79" t="s">
        <v>65</v>
      </c>
      <c r="AX49" s="79" t="s">
        <v>66</v>
      </c>
      <c r="AY49" s="79" t="s">
        <v>67</v>
      </c>
      <c r="AZ49" s="79" t="s">
        <v>68</v>
      </c>
      <c r="BA49" s="79" t="s">
        <v>69</v>
      </c>
      <c r="BB49" s="79" t="s">
        <v>70</v>
      </c>
      <c r="BC49" s="79" t="s">
        <v>71</v>
      </c>
      <c r="BD49" s="80" t="s">
        <v>72</v>
      </c>
    </row>
    <row r="50" spans="1:91" s="1" customFormat="1" ht="10.9" customHeight="1">
      <c r="B50" s="38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58"/>
      <c r="AS50" s="81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3"/>
    </row>
    <row r="51" spans="1:91" s="4" customFormat="1" ht="32.450000000000003" customHeight="1">
      <c r="B51" s="65"/>
      <c r="C51" s="84" t="s">
        <v>73</v>
      </c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331">
        <f>ROUND(SUM(AG52:AG55),2)</f>
        <v>0</v>
      </c>
      <c r="AH51" s="331"/>
      <c r="AI51" s="331"/>
      <c r="AJ51" s="331"/>
      <c r="AK51" s="331"/>
      <c r="AL51" s="331"/>
      <c r="AM51" s="331"/>
      <c r="AN51" s="332">
        <f>SUM(AG51,AT51)</f>
        <v>0</v>
      </c>
      <c r="AO51" s="332"/>
      <c r="AP51" s="332"/>
      <c r="AQ51" s="86" t="s">
        <v>21</v>
      </c>
      <c r="AR51" s="68"/>
      <c r="AS51" s="87">
        <f>ROUND(SUM(AS52:AS55),2)</f>
        <v>0</v>
      </c>
      <c r="AT51" s="88">
        <f>ROUND(SUM(AV51:AW51),2)</f>
        <v>0</v>
      </c>
      <c r="AU51" s="89">
        <f>ROUND(SUM(AU52:AU55),5)</f>
        <v>0</v>
      </c>
      <c r="AV51" s="88">
        <f>ROUND(AZ51*L26,2)</f>
        <v>0</v>
      </c>
      <c r="AW51" s="88">
        <f>ROUND(BA51*L27,2)</f>
        <v>0</v>
      </c>
      <c r="AX51" s="88">
        <f>ROUND(BB51*L26,2)</f>
        <v>0</v>
      </c>
      <c r="AY51" s="88">
        <f>ROUND(BC51*L27,2)</f>
        <v>0</v>
      </c>
      <c r="AZ51" s="88">
        <f>ROUND(SUM(AZ52:AZ55),2)</f>
        <v>0</v>
      </c>
      <c r="BA51" s="88">
        <f>ROUND(SUM(BA52:BA55),2)</f>
        <v>0</v>
      </c>
      <c r="BB51" s="88">
        <f>ROUND(SUM(BB52:BB55),2)</f>
        <v>0</v>
      </c>
      <c r="BC51" s="88">
        <f>ROUND(SUM(BC52:BC55),2)</f>
        <v>0</v>
      </c>
      <c r="BD51" s="90">
        <f>ROUND(SUM(BD52:BD55),2)</f>
        <v>0</v>
      </c>
      <c r="BS51" s="91" t="s">
        <v>74</v>
      </c>
      <c r="BT51" s="91" t="s">
        <v>75</v>
      </c>
      <c r="BU51" s="92" t="s">
        <v>76</v>
      </c>
      <c r="BV51" s="91" t="s">
        <v>77</v>
      </c>
      <c r="BW51" s="91" t="s">
        <v>7</v>
      </c>
      <c r="BX51" s="91" t="s">
        <v>78</v>
      </c>
      <c r="CL51" s="91" t="s">
        <v>21</v>
      </c>
    </row>
    <row r="52" spans="1:91" s="5" customFormat="1" ht="16.5" customHeight="1">
      <c r="A52" s="93" t="s">
        <v>79</v>
      </c>
      <c r="B52" s="94"/>
      <c r="C52" s="95"/>
      <c r="D52" s="341" t="s">
        <v>80</v>
      </c>
      <c r="E52" s="341"/>
      <c r="F52" s="341"/>
      <c r="G52" s="341"/>
      <c r="H52" s="341"/>
      <c r="I52" s="96"/>
      <c r="J52" s="341" t="s">
        <v>81</v>
      </c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1"/>
      <c r="V52" s="341"/>
      <c r="W52" s="341"/>
      <c r="X52" s="341"/>
      <c r="Y52" s="341"/>
      <c r="Z52" s="341"/>
      <c r="AA52" s="341"/>
      <c r="AB52" s="341"/>
      <c r="AC52" s="341"/>
      <c r="AD52" s="341"/>
      <c r="AE52" s="341"/>
      <c r="AF52" s="341"/>
      <c r="AG52" s="326">
        <f>'SO 101 - Komunikace - uzn...'!J27</f>
        <v>0</v>
      </c>
      <c r="AH52" s="327"/>
      <c r="AI52" s="327"/>
      <c r="AJ52" s="327"/>
      <c r="AK52" s="327"/>
      <c r="AL52" s="327"/>
      <c r="AM52" s="327"/>
      <c r="AN52" s="326">
        <f>SUM(AG52,AT52)</f>
        <v>0</v>
      </c>
      <c r="AO52" s="327"/>
      <c r="AP52" s="327"/>
      <c r="AQ52" s="97" t="s">
        <v>82</v>
      </c>
      <c r="AR52" s="98"/>
      <c r="AS52" s="99">
        <v>0</v>
      </c>
      <c r="AT52" s="100">
        <f>ROUND(SUM(AV52:AW52),2)</f>
        <v>0</v>
      </c>
      <c r="AU52" s="101">
        <f>'SO 101 - Komunikace - uzn...'!P86</f>
        <v>0</v>
      </c>
      <c r="AV52" s="100">
        <f>'SO 101 - Komunikace - uzn...'!J30</f>
        <v>0</v>
      </c>
      <c r="AW52" s="100">
        <f>'SO 101 - Komunikace - uzn...'!J31</f>
        <v>0</v>
      </c>
      <c r="AX52" s="100">
        <f>'SO 101 - Komunikace - uzn...'!J32</f>
        <v>0</v>
      </c>
      <c r="AY52" s="100">
        <f>'SO 101 - Komunikace - uzn...'!J33</f>
        <v>0</v>
      </c>
      <c r="AZ52" s="100">
        <f>'SO 101 - Komunikace - uzn...'!F30</f>
        <v>0</v>
      </c>
      <c r="BA52" s="100">
        <f>'SO 101 - Komunikace - uzn...'!F31</f>
        <v>0</v>
      </c>
      <c r="BB52" s="100">
        <f>'SO 101 - Komunikace - uzn...'!F32</f>
        <v>0</v>
      </c>
      <c r="BC52" s="100">
        <f>'SO 101 - Komunikace - uzn...'!F33</f>
        <v>0</v>
      </c>
      <c r="BD52" s="102">
        <f>'SO 101 - Komunikace - uzn...'!F34</f>
        <v>0</v>
      </c>
      <c r="BT52" s="103" t="s">
        <v>83</v>
      </c>
      <c r="BV52" s="103" t="s">
        <v>77</v>
      </c>
      <c r="BW52" s="103" t="s">
        <v>84</v>
      </c>
      <c r="BX52" s="103" t="s">
        <v>7</v>
      </c>
      <c r="CL52" s="103" t="s">
        <v>21</v>
      </c>
      <c r="CM52" s="103" t="s">
        <v>85</v>
      </c>
    </row>
    <row r="53" spans="1:91" s="5" customFormat="1" ht="16.5" customHeight="1">
      <c r="A53" s="93" t="s">
        <v>79</v>
      </c>
      <c r="B53" s="94"/>
      <c r="C53" s="95"/>
      <c r="D53" s="341" t="s">
        <v>86</v>
      </c>
      <c r="E53" s="341"/>
      <c r="F53" s="341"/>
      <c r="G53" s="341"/>
      <c r="H53" s="341"/>
      <c r="I53" s="96"/>
      <c r="J53" s="341" t="s">
        <v>87</v>
      </c>
      <c r="K53" s="341"/>
      <c r="L53" s="341"/>
      <c r="M53" s="341"/>
      <c r="N53" s="341"/>
      <c r="O53" s="341"/>
      <c r="P53" s="341"/>
      <c r="Q53" s="341"/>
      <c r="R53" s="341"/>
      <c r="S53" s="341"/>
      <c r="T53" s="341"/>
      <c r="U53" s="341"/>
      <c r="V53" s="341"/>
      <c r="W53" s="341"/>
      <c r="X53" s="341"/>
      <c r="Y53" s="341"/>
      <c r="Z53" s="341"/>
      <c r="AA53" s="341"/>
      <c r="AB53" s="341"/>
      <c r="AC53" s="341"/>
      <c r="AD53" s="341"/>
      <c r="AE53" s="341"/>
      <c r="AF53" s="341"/>
      <c r="AG53" s="326">
        <f>'SO 102 - Komunikace - neu...'!J27</f>
        <v>0</v>
      </c>
      <c r="AH53" s="327"/>
      <c r="AI53" s="327"/>
      <c r="AJ53" s="327"/>
      <c r="AK53" s="327"/>
      <c r="AL53" s="327"/>
      <c r="AM53" s="327"/>
      <c r="AN53" s="326">
        <f>SUM(AG53,AT53)</f>
        <v>0</v>
      </c>
      <c r="AO53" s="327"/>
      <c r="AP53" s="327"/>
      <c r="AQ53" s="97" t="s">
        <v>82</v>
      </c>
      <c r="AR53" s="98"/>
      <c r="AS53" s="99">
        <v>0</v>
      </c>
      <c r="AT53" s="100">
        <f>ROUND(SUM(AV53:AW53),2)</f>
        <v>0</v>
      </c>
      <c r="AU53" s="101">
        <f>'SO 102 - Komunikace - neu...'!P83</f>
        <v>0</v>
      </c>
      <c r="AV53" s="100">
        <f>'SO 102 - Komunikace - neu...'!J30</f>
        <v>0</v>
      </c>
      <c r="AW53" s="100">
        <f>'SO 102 - Komunikace - neu...'!J31</f>
        <v>0</v>
      </c>
      <c r="AX53" s="100">
        <f>'SO 102 - Komunikace - neu...'!J32</f>
        <v>0</v>
      </c>
      <c r="AY53" s="100">
        <f>'SO 102 - Komunikace - neu...'!J33</f>
        <v>0</v>
      </c>
      <c r="AZ53" s="100">
        <f>'SO 102 - Komunikace - neu...'!F30</f>
        <v>0</v>
      </c>
      <c r="BA53" s="100">
        <f>'SO 102 - Komunikace - neu...'!F31</f>
        <v>0</v>
      </c>
      <c r="BB53" s="100">
        <f>'SO 102 - Komunikace - neu...'!F32</f>
        <v>0</v>
      </c>
      <c r="BC53" s="100">
        <f>'SO 102 - Komunikace - neu...'!F33</f>
        <v>0</v>
      </c>
      <c r="BD53" s="102">
        <f>'SO 102 - Komunikace - neu...'!F34</f>
        <v>0</v>
      </c>
      <c r="BT53" s="103" t="s">
        <v>83</v>
      </c>
      <c r="BV53" s="103" t="s">
        <v>77</v>
      </c>
      <c r="BW53" s="103" t="s">
        <v>88</v>
      </c>
      <c r="BX53" s="103" t="s">
        <v>7</v>
      </c>
      <c r="CL53" s="103" t="s">
        <v>21</v>
      </c>
      <c r="CM53" s="103" t="s">
        <v>85</v>
      </c>
    </row>
    <row r="54" spans="1:91" s="5" customFormat="1" ht="31.5" customHeight="1">
      <c r="A54" s="93" t="s">
        <v>79</v>
      </c>
      <c r="B54" s="94"/>
      <c r="C54" s="95"/>
      <c r="D54" s="341" t="s">
        <v>89</v>
      </c>
      <c r="E54" s="341"/>
      <c r="F54" s="341"/>
      <c r="G54" s="341"/>
      <c r="H54" s="341"/>
      <c r="I54" s="96"/>
      <c r="J54" s="341" t="s">
        <v>90</v>
      </c>
      <c r="K54" s="341"/>
      <c r="L54" s="341"/>
      <c r="M54" s="341"/>
      <c r="N54" s="341"/>
      <c r="O54" s="341"/>
      <c r="P54" s="341"/>
      <c r="Q54" s="341"/>
      <c r="R54" s="341"/>
      <c r="S54" s="341"/>
      <c r="T54" s="341"/>
      <c r="U54" s="341"/>
      <c r="V54" s="341"/>
      <c r="W54" s="341"/>
      <c r="X54" s="341"/>
      <c r="Y54" s="341"/>
      <c r="Z54" s="341"/>
      <c r="AA54" s="341"/>
      <c r="AB54" s="341"/>
      <c r="AC54" s="341"/>
      <c r="AD54" s="341"/>
      <c r="AE54" s="341"/>
      <c r="AF54" s="341"/>
      <c r="AG54" s="326">
        <f>'SO 401 - Veřejné osvětlen...'!J27</f>
        <v>0</v>
      </c>
      <c r="AH54" s="327"/>
      <c r="AI54" s="327"/>
      <c r="AJ54" s="327"/>
      <c r="AK54" s="327"/>
      <c r="AL54" s="327"/>
      <c r="AM54" s="327"/>
      <c r="AN54" s="326">
        <f>SUM(AG54,AT54)</f>
        <v>0</v>
      </c>
      <c r="AO54" s="327"/>
      <c r="AP54" s="327"/>
      <c r="AQ54" s="97" t="s">
        <v>82</v>
      </c>
      <c r="AR54" s="98"/>
      <c r="AS54" s="99">
        <v>0</v>
      </c>
      <c r="AT54" s="100">
        <f>ROUND(SUM(AV54:AW54),2)</f>
        <v>0</v>
      </c>
      <c r="AU54" s="101">
        <f>'SO 401 - Veřejné osvětlen...'!P80</f>
        <v>0</v>
      </c>
      <c r="AV54" s="100">
        <f>'SO 401 - Veřejné osvětlen...'!J30</f>
        <v>0</v>
      </c>
      <c r="AW54" s="100">
        <f>'SO 401 - Veřejné osvětlen...'!J31</f>
        <v>0</v>
      </c>
      <c r="AX54" s="100">
        <f>'SO 401 - Veřejné osvětlen...'!J32</f>
        <v>0</v>
      </c>
      <c r="AY54" s="100">
        <f>'SO 401 - Veřejné osvětlen...'!J33</f>
        <v>0</v>
      </c>
      <c r="AZ54" s="100">
        <f>'SO 401 - Veřejné osvětlen...'!F30</f>
        <v>0</v>
      </c>
      <c r="BA54" s="100">
        <f>'SO 401 - Veřejné osvětlen...'!F31</f>
        <v>0</v>
      </c>
      <c r="BB54" s="100">
        <f>'SO 401 - Veřejné osvětlen...'!F32</f>
        <v>0</v>
      </c>
      <c r="BC54" s="100">
        <f>'SO 401 - Veřejné osvětlen...'!F33</f>
        <v>0</v>
      </c>
      <c r="BD54" s="102">
        <f>'SO 401 - Veřejné osvětlen...'!F34</f>
        <v>0</v>
      </c>
      <c r="BT54" s="103" t="s">
        <v>83</v>
      </c>
      <c r="BV54" s="103" t="s">
        <v>77</v>
      </c>
      <c r="BW54" s="103" t="s">
        <v>91</v>
      </c>
      <c r="BX54" s="103" t="s">
        <v>7</v>
      </c>
      <c r="CL54" s="103" t="s">
        <v>21</v>
      </c>
      <c r="CM54" s="103" t="s">
        <v>85</v>
      </c>
    </row>
    <row r="55" spans="1:91" s="5" customFormat="1" ht="16.5" customHeight="1">
      <c r="A55" s="93" t="s">
        <v>79</v>
      </c>
      <c r="B55" s="94"/>
      <c r="C55" s="95"/>
      <c r="D55" s="341" t="s">
        <v>92</v>
      </c>
      <c r="E55" s="341"/>
      <c r="F55" s="341"/>
      <c r="G55" s="341"/>
      <c r="H55" s="341"/>
      <c r="I55" s="96"/>
      <c r="J55" s="341" t="s">
        <v>93</v>
      </c>
      <c r="K55" s="341"/>
      <c r="L55" s="341"/>
      <c r="M55" s="341"/>
      <c r="N55" s="341"/>
      <c r="O55" s="341"/>
      <c r="P55" s="341"/>
      <c r="Q55" s="341"/>
      <c r="R55" s="341"/>
      <c r="S55" s="341"/>
      <c r="T55" s="341"/>
      <c r="U55" s="341"/>
      <c r="V55" s="341"/>
      <c r="W55" s="341"/>
      <c r="X55" s="341"/>
      <c r="Y55" s="341"/>
      <c r="Z55" s="341"/>
      <c r="AA55" s="341"/>
      <c r="AB55" s="341"/>
      <c r="AC55" s="341"/>
      <c r="AD55" s="341"/>
      <c r="AE55" s="341"/>
      <c r="AF55" s="341"/>
      <c r="AG55" s="326">
        <f>'SO 901 - VRN'!J27</f>
        <v>0</v>
      </c>
      <c r="AH55" s="327"/>
      <c r="AI55" s="327"/>
      <c r="AJ55" s="327"/>
      <c r="AK55" s="327"/>
      <c r="AL55" s="327"/>
      <c r="AM55" s="327"/>
      <c r="AN55" s="326">
        <f>SUM(AG55,AT55)</f>
        <v>0</v>
      </c>
      <c r="AO55" s="327"/>
      <c r="AP55" s="327"/>
      <c r="AQ55" s="97" t="s">
        <v>82</v>
      </c>
      <c r="AR55" s="98"/>
      <c r="AS55" s="104">
        <v>0</v>
      </c>
      <c r="AT55" s="105">
        <f>ROUND(SUM(AV55:AW55),2)</f>
        <v>0</v>
      </c>
      <c r="AU55" s="106">
        <f>'SO 901 - VRN'!P82</f>
        <v>0</v>
      </c>
      <c r="AV55" s="105">
        <f>'SO 901 - VRN'!J30</f>
        <v>0</v>
      </c>
      <c r="AW55" s="105">
        <f>'SO 901 - VRN'!J31</f>
        <v>0</v>
      </c>
      <c r="AX55" s="105">
        <f>'SO 901 - VRN'!J32</f>
        <v>0</v>
      </c>
      <c r="AY55" s="105">
        <f>'SO 901 - VRN'!J33</f>
        <v>0</v>
      </c>
      <c r="AZ55" s="105">
        <f>'SO 901 - VRN'!F30</f>
        <v>0</v>
      </c>
      <c r="BA55" s="105">
        <f>'SO 901 - VRN'!F31</f>
        <v>0</v>
      </c>
      <c r="BB55" s="105">
        <f>'SO 901 - VRN'!F32</f>
        <v>0</v>
      </c>
      <c r="BC55" s="105">
        <f>'SO 901 - VRN'!F33</f>
        <v>0</v>
      </c>
      <c r="BD55" s="107">
        <f>'SO 901 - VRN'!F34</f>
        <v>0</v>
      </c>
      <c r="BT55" s="103" t="s">
        <v>83</v>
      </c>
      <c r="BV55" s="103" t="s">
        <v>77</v>
      </c>
      <c r="BW55" s="103" t="s">
        <v>94</v>
      </c>
      <c r="BX55" s="103" t="s">
        <v>7</v>
      </c>
      <c r="CL55" s="103" t="s">
        <v>21</v>
      </c>
      <c r="CM55" s="103" t="s">
        <v>85</v>
      </c>
    </row>
    <row r="56" spans="1:91" s="1" customFormat="1" ht="30" customHeight="1">
      <c r="B56" s="38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58"/>
    </row>
    <row r="57" spans="1:91" s="1" customFormat="1" ht="6.95" customHeight="1"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8"/>
    </row>
  </sheetData>
  <sheetProtection algorithmName="SHA-512" hashValue="TMYT+x+6uXg7c94VRpL4JiEAxAI0b7uGfYFBkiBbiT5hcScIyqyjkL27D97J/OzBL++lJNNie7Kl9+6KJDmkGQ==" saltValue="caEQw6Sm+LgWcuh1YBGlesEEFRkstEYdM3b47NGFYtkXqWGb3QVaTk4i622jJ8mEsaCdsQG75SBFuFJT9/Y1oQ==" spinCount="100000" sheet="1" objects="1" scenarios="1" formatColumns="0" formatRows="0"/>
  <mergeCells count="53">
    <mergeCell ref="D55:H55"/>
    <mergeCell ref="J55:AF55"/>
    <mergeCell ref="D52:H52"/>
    <mergeCell ref="D53:H53"/>
    <mergeCell ref="J53:AF53"/>
    <mergeCell ref="D54:H54"/>
    <mergeCell ref="J54:AF54"/>
    <mergeCell ref="C49:G49"/>
    <mergeCell ref="L42:AO42"/>
    <mergeCell ref="AM44:AN44"/>
    <mergeCell ref="I49:AF49"/>
    <mergeCell ref="AG49:AM49"/>
    <mergeCell ref="L30:O30"/>
    <mergeCell ref="AK30:AO30"/>
    <mergeCell ref="K6:AO6"/>
    <mergeCell ref="J52:AF52"/>
    <mergeCell ref="W29:AE29"/>
    <mergeCell ref="AK29:AO29"/>
    <mergeCell ref="L26:O26"/>
    <mergeCell ref="W26:AE26"/>
    <mergeCell ref="AK26:AO26"/>
    <mergeCell ref="L27:O27"/>
    <mergeCell ref="W27:AE27"/>
    <mergeCell ref="AK27:AO27"/>
    <mergeCell ref="AN54:AP54"/>
    <mergeCell ref="AG54:AM54"/>
    <mergeCell ref="AN55:AP55"/>
    <mergeCell ref="AG55:AM55"/>
    <mergeCell ref="AG51:AM51"/>
    <mergeCell ref="AN51:AP51"/>
    <mergeCell ref="AS46:AT48"/>
    <mergeCell ref="AN53:AP53"/>
    <mergeCell ref="AN52:AP52"/>
    <mergeCell ref="AM46:AP46"/>
    <mergeCell ref="AN49:AP49"/>
    <mergeCell ref="AG52:AM52"/>
    <mergeCell ref="AG53:AM53"/>
    <mergeCell ref="BE5:BE32"/>
    <mergeCell ref="W30:AE30"/>
    <mergeCell ref="X32:AB32"/>
    <mergeCell ref="AK32:AO32"/>
    <mergeCell ref="AR2:BE2"/>
    <mergeCell ref="K5:AO5"/>
    <mergeCell ref="W28:AE28"/>
    <mergeCell ref="AK28:AO28"/>
    <mergeCell ref="L29:O29"/>
    <mergeCell ref="L28:O28"/>
    <mergeCell ref="E14:AJ14"/>
    <mergeCell ref="E20:AN20"/>
    <mergeCell ref="AK23:AO23"/>
    <mergeCell ref="L25:O25"/>
    <mergeCell ref="W25:AE25"/>
    <mergeCell ref="AK25:AO25"/>
  </mergeCells>
  <hyperlinks>
    <hyperlink ref="K1:S1" location="C2" display="1) Rekapitulace stavby"/>
    <hyperlink ref="W1:AI1" location="C51" display="2) Rekapitulace objektů stavby a soupisů prací"/>
    <hyperlink ref="A52" location="'SO 101 - Komunikace - uzn...'!C2" display="/"/>
    <hyperlink ref="A53" location="'SO 102 - Komunikace - neu...'!C2" display="/"/>
    <hyperlink ref="A54" location="'SO 401 - Veřejné osvětlen...'!C2" display="/"/>
    <hyperlink ref="A55" location="'SO 901 - VRN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92"/>
  <sheetViews>
    <sheetView showGridLines="0" tabSelected="1" workbookViewId="0">
      <pane ySplit="1" topLeftCell="A98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8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8"/>
      <c r="B1" s="109"/>
      <c r="C1" s="109"/>
      <c r="D1" s="110" t="s">
        <v>1</v>
      </c>
      <c r="E1" s="109"/>
      <c r="F1" s="111" t="s">
        <v>95</v>
      </c>
      <c r="G1" s="355" t="s">
        <v>96</v>
      </c>
      <c r="H1" s="355"/>
      <c r="I1" s="112"/>
      <c r="J1" s="111" t="s">
        <v>97</v>
      </c>
      <c r="K1" s="110" t="s">
        <v>98</v>
      </c>
      <c r="L1" s="111" t="s">
        <v>99</v>
      </c>
      <c r="M1" s="111"/>
      <c r="N1" s="111"/>
      <c r="O1" s="111"/>
      <c r="P1" s="111"/>
      <c r="Q1" s="111"/>
      <c r="R1" s="111"/>
      <c r="S1" s="111"/>
      <c r="T1" s="111"/>
      <c r="U1" s="17"/>
      <c r="V1" s="17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</row>
    <row r="2" spans="1:70" ht="36.950000000000003" customHeight="1"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AT2" s="21" t="s">
        <v>84</v>
      </c>
    </row>
    <row r="3" spans="1:70" ht="6.95" customHeight="1">
      <c r="B3" s="22"/>
      <c r="C3" s="23"/>
      <c r="D3" s="23"/>
      <c r="E3" s="23"/>
      <c r="F3" s="23"/>
      <c r="G3" s="23"/>
      <c r="H3" s="23"/>
      <c r="I3" s="113"/>
      <c r="J3" s="23"/>
      <c r="K3" s="24"/>
      <c r="AT3" s="21" t="s">
        <v>85</v>
      </c>
    </row>
    <row r="4" spans="1:70" ht="36.950000000000003" customHeight="1">
      <c r="B4" s="25"/>
      <c r="C4" s="26"/>
      <c r="D4" s="27" t="s">
        <v>100</v>
      </c>
      <c r="E4" s="26"/>
      <c r="F4" s="26"/>
      <c r="G4" s="26"/>
      <c r="H4" s="26"/>
      <c r="I4" s="114"/>
      <c r="J4" s="26"/>
      <c r="K4" s="28"/>
      <c r="M4" s="29" t="s">
        <v>12</v>
      </c>
      <c r="AT4" s="21" t="s">
        <v>6</v>
      </c>
    </row>
    <row r="5" spans="1:70" ht="6.95" customHeight="1">
      <c r="B5" s="25"/>
      <c r="C5" s="26"/>
      <c r="D5" s="26"/>
      <c r="E5" s="26"/>
      <c r="F5" s="26"/>
      <c r="G5" s="26"/>
      <c r="H5" s="26"/>
      <c r="I5" s="114"/>
      <c r="J5" s="26"/>
      <c r="K5" s="28"/>
    </row>
    <row r="6" spans="1:70">
      <c r="B6" s="25"/>
      <c r="C6" s="26"/>
      <c r="D6" s="34" t="s">
        <v>18</v>
      </c>
      <c r="E6" s="26"/>
      <c r="F6" s="26"/>
      <c r="G6" s="26"/>
      <c r="H6" s="26"/>
      <c r="I6" s="114"/>
      <c r="J6" s="26"/>
      <c r="K6" s="28"/>
    </row>
    <row r="7" spans="1:70" ht="16.5" customHeight="1">
      <c r="B7" s="25"/>
      <c r="C7" s="26"/>
      <c r="D7" s="26"/>
      <c r="E7" s="347" t="str">
        <f>'Rekapitulace stavby'!K6</f>
        <v>Rekonstrukce ulice Chatařská v úseku Hlavní - Okrajová, Bořanovice Středočeský kraj</v>
      </c>
      <c r="F7" s="348"/>
      <c r="G7" s="348"/>
      <c r="H7" s="348"/>
      <c r="I7" s="114"/>
      <c r="J7" s="26"/>
      <c r="K7" s="28"/>
    </row>
    <row r="8" spans="1:70" s="1" customFormat="1">
      <c r="B8" s="38"/>
      <c r="C8" s="39"/>
      <c r="D8" s="34" t="s">
        <v>101</v>
      </c>
      <c r="E8" s="39"/>
      <c r="F8" s="39"/>
      <c r="G8" s="39"/>
      <c r="H8" s="39"/>
      <c r="I8" s="115"/>
      <c r="J8" s="39"/>
      <c r="K8" s="42"/>
    </row>
    <row r="9" spans="1:70" s="1" customFormat="1" ht="36.950000000000003" customHeight="1">
      <c r="B9" s="38"/>
      <c r="C9" s="39"/>
      <c r="D9" s="39"/>
      <c r="E9" s="349" t="s">
        <v>102</v>
      </c>
      <c r="F9" s="350"/>
      <c r="G9" s="350"/>
      <c r="H9" s="350"/>
      <c r="I9" s="115"/>
      <c r="J9" s="39"/>
      <c r="K9" s="42"/>
    </row>
    <row r="10" spans="1:70" s="1" customFormat="1" ht="13.5">
      <c r="B10" s="38"/>
      <c r="C10" s="39"/>
      <c r="D10" s="39"/>
      <c r="E10" s="39"/>
      <c r="F10" s="39"/>
      <c r="G10" s="39"/>
      <c r="H10" s="39"/>
      <c r="I10" s="115"/>
      <c r="J10" s="39"/>
      <c r="K10" s="42"/>
    </row>
    <row r="11" spans="1:70" s="1" customFormat="1" ht="14.45" customHeight="1">
      <c r="B11" s="38"/>
      <c r="C11" s="39"/>
      <c r="D11" s="34" t="s">
        <v>20</v>
      </c>
      <c r="E11" s="39"/>
      <c r="F11" s="32" t="s">
        <v>21</v>
      </c>
      <c r="G11" s="39"/>
      <c r="H11" s="39"/>
      <c r="I11" s="116" t="s">
        <v>22</v>
      </c>
      <c r="J11" s="32" t="s">
        <v>21</v>
      </c>
      <c r="K11" s="42"/>
    </row>
    <row r="12" spans="1:70" s="1" customFormat="1" ht="14.45" customHeight="1">
      <c r="B12" s="38"/>
      <c r="C12" s="39"/>
      <c r="D12" s="34" t="s">
        <v>23</v>
      </c>
      <c r="E12" s="39"/>
      <c r="F12" s="32" t="s">
        <v>24</v>
      </c>
      <c r="G12" s="39"/>
      <c r="H12" s="39"/>
      <c r="I12" s="116" t="s">
        <v>25</v>
      </c>
      <c r="J12" s="117" t="str">
        <f>'Rekapitulace stavby'!AN8</f>
        <v>11. 2. 2019</v>
      </c>
      <c r="K12" s="42"/>
    </row>
    <row r="13" spans="1:70" s="1" customFormat="1" ht="10.9" customHeight="1">
      <c r="B13" s="38"/>
      <c r="C13" s="39"/>
      <c r="D13" s="39"/>
      <c r="E13" s="39"/>
      <c r="F13" s="39"/>
      <c r="G13" s="39"/>
      <c r="H13" s="39"/>
      <c r="I13" s="115"/>
      <c r="J13" s="39"/>
      <c r="K13" s="42"/>
    </row>
    <row r="14" spans="1:70" s="1" customFormat="1" ht="14.45" customHeight="1">
      <c r="B14" s="38"/>
      <c r="C14" s="39"/>
      <c r="D14" s="34" t="s">
        <v>27</v>
      </c>
      <c r="E14" s="39"/>
      <c r="F14" s="39"/>
      <c r="G14" s="39"/>
      <c r="H14" s="39"/>
      <c r="I14" s="116" t="s">
        <v>28</v>
      </c>
      <c r="J14" s="32" t="s">
        <v>29</v>
      </c>
      <c r="K14" s="42"/>
    </row>
    <row r="15" spans="1:70" s="1" customFormat="1" ht="18" customHeight="1">
      <c r="B15" s="38"/>
      <c r="C15" s="39"/>
      <c r="D15" s="39"/>
      <c r="E15" s="32" t="s">
        <v>30</v>
      </c>
      <c r="F15" s="39"/>
      <c r="G15" s="39"/>
      <c r="H15" s="39"/>
      <c r="I15" s="116" t="s">
        <v>31</v>
      </c>
      <c r="J15" s="32" t="s">
        <v>32</v>
      </c>
      <c r="K15" s="42"/>
    </row>
    <row r="16" spans="1:70" s="1" customFormat="1" ht="6.95" customHeight="1">
      <c r="B16" s="38"/>
      <c r="C16" s="39"/>
      <c r="D16" s="39"/>
      <c r="E16" s="39"/>
      <c r="F16" s="39"/>
      <c r="G16" s="39"/>
      <c r="H16" s="39"/>
      <c r="I16" s="115"/>
      <c r="J16" s="39"/>
      <c r="K16" s="42"/>
    </row>
    <row r="17" spans="2:11" s="1" customFormat="1" ht="14.45" customHeight="1">
      <c r="B17" s="38"/>
      <c r="C17" s="39"/>
      <c r="D17" s="34" t="s">
        <v>33</v>
      </c>
      <c r="E17" s="39"/>
      <c r="F17" s="39"/>
      <c r="G17" s="39"/>
      <c r="H17" s="39"/>
      <c r="I17" s="116" t="s">
        <v>28</v>
      </c>
      <c r="J17" s="32" t="str">
        <f>IF('Rekapitulace stavby'!AN13="Vyplň údaj","",IF('Rekapitulace stavby'!AN13="","",'Rekapitulace stavby'!AN13))</f>
        <v/>
      </c>
      <c r="K17" s="42"/>
    </row>
    <row r="18" spans="2:11" s="1" customFormat="1" ht="18" customHeight="1">
      <c r="B18" s="38"/>
      <c r="C18" s="39"/>
      <c r="D18" s="39"/>
      <c r="E18" s="32" t="str">
        <f>IF('Rekapitulace stavby'!E14="Vyplň údaj","",IF('Rekapitulace stavby'!E14="","",'Rekapitulace stavby'!E14))</f>
        <v/>
      </c>
      <c r="F18" s="39"/>
      <c r="G18" s="39"/>
      <c r="H18" s="39"/>
      <c r="I18" s="116" t="s">
        <v>31</v>
      </c>
      <c r="J18" s="32" t="str">
        <f>IF('Rekapitulace stavby'!AN14="Vyplň údaj","",IF('Rekapitulace stavby'!AN14="","",'Rekapitulace stavby'!AN14))</f>
        <v/>
      </c>
      <c r="K18" s="42"/>
    </row>
    <row r="19" spans="2:11" s="1" customFormat="1" ht="6.95" customHeight="1">
      <c r="B19" s="38"/>
      <c r="C19" s="39"/>
      <c r="D19" s="39"/>
      <c r="E19" s="39"/>
      <c r="F19" s="39"/>
      <c r="G19" s="39"/>
      <c r="H19" s="39"/>
      <c r="I19" s="115"/>
      <c r="J19" s="39"/>
      <c r="K19" s="42"/>
    </row>
    <row r="20" spans="2:11" s="1" customFormat="1" ht="14.45" customHeight="1">
      <c r="B20" s="38"/>
      <c r="C20" s="39"/>
      <c r="D20" s="34" t="s">
        <v>35</v>
      </c>
      <c r="E20" s="39"/>
      <c r="F20" s="39"/>
      <c r="G20" s="39"/>
      <c r="H20" s="39"/>
      <c r="I20" s="116" t="s">
        <v>28</v>
      </c>
      <c r="J20" s="32" t="s">
        <v>36</v>
      </c>
      <c r="K20" s="42"/>
    </row>
    <row r="21" spans="2:11" s="1" customFormat="1" ht="18" customHeight="1">
      <c r="B21" s="38"/>
      <c r="C21" s="39"/>
      <c r="D21" s="39"/>
      <c r="E21" s="32" t="s">
        <v>37</v>
      </c>
      <c r="F21" s="39"/>
      <c r="G21" s="39"/>
      <c r="H21" s="39"/>
      <c r="I21" s="116" t="s">
        <v>31</v>
      </c>
      <c r="J21" s="32" t="s">
        <v>38</v>
      </c>
      <c r="K21" s="42"/>
    </row>
    <row r="22" spans="2:11" s="1" customFormat="1" ht="6.95" customHeight="1">
      <c r="B22" s="38"/>
      <c r="C22" s="39"/>
      <c r="D22" s="39"/>
      <c r="E22" s="39"/>
      <c r="F22" s="39"/>
      <c r="G22" s="39"/>
      <c r="H22" s="39"/>
      <c r="I22" s="115"/>
      <c r="J22" s="39"/>
      <c r="K22" s="42"/>
    </row>
    <row r="23" spans="2:11" s="1" customFormat="1" ht="14.45" customHeight="1">
      <c r="B23" s="38"/>
      <c r="C23" s="39"/>
      <c r="D23" s="34" t="s">
        <v>40</v>
      </c>
      <c r="E23" s="39"/>
      <c r="F23" s="39"/>
      <c r="G23" s="39"/>
      <c r="H23" s="39"/>
      <c r="I23" s="115"/>
      <c r="J23" s="39"/>
      <c r="K23" s="42"/>
    </row>
    <row r="24" spans="2:11" s="6" customFormat="1" ht="16.5" customHeight="1">
      <c r="B24" s="118"/>
      <c r="C24" s="119"/>
      <c r="D24" s="119"/>
      <c r="E24" s="336" t="s">
        <v>21</v>
      </c>
      <c r="F24" s="336"/>
      <c r="G24" s="336"/>
      <c r="H24" s="336"/>
      <c r="I24" s="120"/>
      <c r="J24" s="119"/>
      <c r="K24" s="121"/>
    </row>
    <row r="25" spans="2:11" s="1" customFormat="1" ht="6.95" customHeight="1">
      <c r="B25" s="38"/>
      <c r="C25" s="39"/>
      <c r="D25" s="39"/>
      <c r="E25" s="39"/>
      <c r="F25" s="39"/>
      <c r="G25" s="39"/>
      <c r="H25" s="39"/>
      <c r="I25" s="115"/>
      <c r="J25" s="39"/>
      <c r="K25" s="42"/>
    </row>
    <row r="26" spans="2:11" s="1" customFormat="1" ht="6.95" customHeight="1">
      <c r="B26" s="38"/>
      <c r="C26" s="39"/>
      <c r="D26" s="82"/>
      <c r="E26" s="82"/>
      <c r="F26" s="82"/>
      <c r="G26" s="82"/>
      <c r="H26" s="82"/>
      <c r="I26" s="122"/>
      <c r="J26" s="82"/>
      <c r="K26" s="123"/>
    </row>
    <row r="27" spans="2:11" s="1" customFormat="1" ht="25.35" customHeight="1">
      <c r="B27" s="38"/>
      <c r="C27" s="39"/>
      <c r="D27" s="124" t="s">
        <v>41</v>
      </c>
      <c r="E27" s="39"/>
      <c r="F27" s="39"/>
      <c r="G27" s="39"/>
      <c r="H27" s="39"/>
      <c r="I27" s="115"/>
      <c r="J27" s="125">
        <f>ROUND(J86,2)</f>
        <v>0</v>
      </c>
      <c r="K27" s="42"/>
    </row>
    <row r="28" spans="2:11" s="1" customFormat="1" ht="6.95" customHeight="1">
      <c r="B28" s="38"/>
      <c r="C28" s="39"/>
      <c r="D28" s="82"/>
      <c r="E28" s="82"/>
      <c r="F28" s="82"/>
      <c r="G28" s="82"/>
      <c r="H28" s="82"/>
      <c r="I28" s="122"/>
      <c r="J28" s="82"/>
      <c r="K28" s="123"/>
    </row>
    <row r="29" spans="2:11" s="1" customFormat="1" ht="14.45" customHeight="1">
      <c r="B29" s="38"/>
      <c r="C29" s="39"/>
      <c r="D29" s="39"/>
      <c r="E29" s="39"/>
      <c r="F29" s="43" t="s">
        <v>43</v>
      </c>
      <c r="G29" s="39"/>
      <c r="H29" s="39"/>
      <c r="I29" s="126" t="s">
        <v>42</v>
      </c>
      <c r="J29" s="43" t="s">
        <v>44</v>
      </c>
      <c r="K29" s="42"/>
    </row>
    <row r="30" spans="2:11" s="1" customFormat="1" ht="14.45" customHeight="1">
      <c r="B30" s="38"/>
      <c r="C30" s="39"/>
      <c r="D30" s="46" t="s">
        <v>45</v>
      </c>
      <c r="E30" s="46" t="s">
        <v>46</v>
      </c>
      <c r="F30" s="127">
        <f>ROUND(SUM(BE86:BE191), 2)</f>
        <v>0</v>
      </c>
      <c r="G30" s="39"/>
      <c r="H30" s="39"/>
      <c r="I30" s="128">
        <v>0.21</v>
      </c>
      <c r="J30" s="127">
        <f>ROUND(ROUND((SUM(BE86:BE191)), 2)*I30, 2)</f>
        <v>0</v>
      </c>
      <c r="K30" s="42"/>
    </row>
    <row r="31" spans="2:11" s="1" customFormat="1" ht="14.45" customHeight="1">
      <c r="B31" s="38"/>
      <c r="C31" s="39"/>
      <c r="D31" s="39"/>
      <c r="E31" s="46" t="s">
        <v>47</v>
      </c>
      <c r="F31" s="127">
        <f>ROUND(SUM(BF86:BF191), 2)</f>
        <v>0</v>
      </c>
      <c r="G31" s="39"/>
      <c r="H31" s="39"/>
      <c r="I31" s="128">
        <v>0.15</v>
      </c>
      <c r="J31" s="127">
        <f>ROUND(ROUND((SUM(BF86:BF191)), 2)*I31, 2)</f>
        <v>0</v>
      </c>
      <c r="K31" s="42"/>
    </row>
    <row r="32" spans="2:11" s="1" customFormat="1" ht="14.45" hidden="1" customHeight="1">
      <c r="B32" s="38"/>
      <c r="C32" s="39"/>
      <c r="D32" s="39"/>
      <c r="E32" s="46" t="s">
        <v>48</v>
      </c>
      <c r="F32" s="127">
        <f>ROUND(SUM(BG86:BG191), 2)</f>
        <v>0</v>
      </c>
      <c r="G32" s="39"/>
      <c r="H32" s="39"/>
      <c r="I32" s="128">
        <v>0.21</v>
      </c>
      <c r="J32" s="127">
        <v>0</v>
      </c>
      <c r="K32" s="42"/>
    </row>
    <row r="33" spans="2:11" s="1" customFormat="1" ht="14.45" hidden="1" customHeight="1">
      <c r="B33" s="38"/>
      <c r="C33" s="39"/>
      <c r="D33" s="39"/>
      <c r="E33" s="46" t="s">
        <v>49</v>
      </c>
      <c r="F33" s="127">
        <f>ROUND(SUM(BH86:BH191), 2)</f>
        <v>0</v>
      </c>
      <c r="G33" s="39"/>
      <c r="H33" s="39"/>
      <c r="I33" s="128">
        <v>0.15</v>
      </c>
      <c r="J33" s="127">
        <v>0</v>
      </c>
      <c r="K33" s="42"/>
    </row>
    <row r="34" spans="2:11" s="1" customFormat="1" ht="14.45" hidden="1" customHeight="1">
      <c r="B34" s="38"/>
      <c r="C34" s="39"/>
      <c r="D34" s="39"/>
      <c r="E34" s="46" t="s">
        <v>50</v>
      </c>
      <c r="F34" s="127">
        <f>ROUND(SUM(BI86:BI191), 2)</f>
        <v>0</v>
      </c>
      <c r="G34" s="39"/>
      <c r="H34" s="39"/>
      <c r="I34" s="128">
        <v>0</v>
      </c>
      <c r="J34" s="127">
        <v>0</v>
      </c>
      <c r="K34" s="42"/>
    </row>
    <row r="35" spans="2:11" s="1" customFormat="1" ht="6.95" customHeight="1">
      <c r="B35" s="38"/>
      <c r="C35" s="39"/>
      <c r="D35" s="39"/>
      <c r="E35" s="39"/>
      <c r="F35" s="39"/>
      <c r="G35" s="39"/>
      <c r="H35" s="39"/>
      <c r="I35" s="115"/>
      <c r="J35" s="39"/>
      <c r="K35" s="42"/>
    </row>
    <row r="36" spans="2:11" s="1" customFormat="1" ht="25.35" customHeight="1">
      <c r="B36" s="38"/>
      <c r="C36" s="129"/>
      <c r="D36" s="130" t="s">
        <v>51</v>
      </c>
      <c r="E36" s="76"/>
      <c r="F36" s="76"/>
      <c r="G36" s="131" t="s">
        <v>52</v>
      </c>
      <c r="H36" s="132" t="s">
        <v>53</v>
      </c>
      <c r="I36" s="133"/>
      <c r="J36" s="134">
        <f>SUM(J27:J34)</f>
        <v>0</v>
      </c>
      <c r="K36" s="135"/>
    </row>
    <row r="37" spans="2:11" s="1" customFormat="1" ht="14.45" customHeight="1">
      <c r="B37" s="53"/>
      <c r="C37" s="54"/>
      <c r="D37" s="54"/>
      <c r="E37" s="54"/>
      <c r="F37" s="54"/>
      <c r="G37" s="54"/>
      <c r="H37" s="54"/>
      <c r="I37" s="136"/>
      <c r="J37" s="54"/>
      <c r="K37" s="55"/>
    </row>
    <row r="41" spans="2:11" s="1" customFormat="1" ht="6.95" customHeight="1">
      <c r="B41" s="137"/>
      <c r="C41" s="138"/>
      <c r="D41" s="138"/>
      <c r="E41" s="138"/>
      <c r="F41" s="138"/>
      <c r="G41" s="138"/>
      <c r="H41" s="138"/>
      <c r="I41" s="139"/>
      <c r="J41" s="138"/>
      <c r="K41" s="140"/>
    </row>
    <row r="42" spans="2:11" s="1" customFormat="1" ht="36.950000000000003" customHeight="1">
      <c r="B42" s="38"/>
      <c r="C42" s="27" t="s">
        <v>103</v>
      </c>
      <c r="D42" s="39"/>
      <c r="E42" s="39"/>
      <c r="F42" s="39"/>
      <c r="G42" s="39"/>
      <c r="H42" s="39"/>
      <c r="I42" s="115"/>
      <c r="J42" s="39"/>
      <c r="K42" s="42"/>
    </row>
    <row r="43" spans="2:11" s="1" customFormat="1" ht="6.95" customHeight="1">
      <c r="B43" s="38"/>
      <c r="C43" s="39"/>
      <c r="D43" s="39"/>
      <c r="E43" s="39"/>
      <c r="F43" s="39"/>
      <c r="G43" s="39"/>
      <c r="H43" s="39"/>
      <c r="I43" s="115"/>
      <c r="J43" s="39"/>
      <c r="K43" s="42"/>
    </row>
    <row r="44" spans="2:11" s="1" customFormat="1" ht="14.45" customHeight="1">
      <c r="B44" s="38"/>
      <c r="C44" s="34" t="s">
        <v>18</v>
      </c>
      <c r="D44" s="39"/>
      <c r="E44" s="39"/>
      <c r="F44" s="39"/>
      <c r="G44" s="39"/>
      <c r="H44" s="39"/>
      <c r="I44" s="115"/>
      <c r="J44" s="39"/>
      <c r="K44" s="42"/>
    </row>
    <row r="45" spans="2:11" s="1" customFormat="1" ht="16.5" customHeight="1">
      <c r="B45" s="38"/>
      <c r="C45" s="39"/>
      <c r="D45" s="39"/>
      <c r="E45" s="347" t="str">
        <f>E7</f>
        <v>Rekonstrukce ulice Chatařská v úseku Hlavní - Okrajová, Bořanovice Středočeský kraj</v>
      </c>
      <c r="F45" s="348"/>
      <c r="G45" s="348"/>
      <c r="H45" s="348"/>
      <c r="I45" s="115"/>
      <c r="J45" s="39"/>
      <c r="K45" s="42"/>
    </row>
    <row r="46" spans="2:11" s="1" customFormat="1" ht="14.45" customHeight="1">
      <c r="B46" s="38"/>
      <c r="C46" s="34" t="s">
        <v>101</v>
      </c>
      <c r="D46" s="39"/>
      <c r="E46" s="39"/>
      <c r="F46" s="39"/>
      <c r="G46" s="39"/>
      <c r="H46" s="39"/>
      <c r="I46" s="115"/>
      <c r="J46" s="39"/>
      <c r="K46" s="42"/>
    </row>
    <row r="47" spans="2:11" s="1" customFormat="1" ht="17.25" customHeight="1">
      <c r="B47" s="38"/>
      <c r="C47" s="39"/>
      <c r="D47" s="39"/>
      <c r="E47" s="349" t="str">
        <f>E9</f>
        <v>SO 101 - Komunikace - uznatelné položky</v>
      </c>
      <c r="F47" s="350"/>
      <c r="G47" s="350"/>
      <c r="H47" s="350"/>
      <c r="I47" s="115"/>
      <c r="J47" s="39"/>
      <c r="K47" s="42"/>
    </row>
    <row r="48" spans="2:11" s="1" customFormat="1" ht="6.95" customHeight="1">
      <c r="B48" s="38"/>
      <c r="C48" s="39"/>
      <c r="D48" s="39"/>
      <c r="E48" s="39"/>
      <c r="F48" s="39"/>
      <c r="G48" s="39"/>
      <c r="H48" s="39"/>
      <c r="I48" s="115"/>
      <c r="J48" s="39"/>
      <c r="K48" s="42"/>
    </row>
    <row r="49" spans="2:47" s="1" customFormat="1" ht="18" customHeight="1">
      <c r="B49" s="38"/>
      <c r="C49" s="34" t="s">
        <v>23</v>
      </c>
      <c r="D49" s="39"/>
      <c r="E49" s="39"/>
      <c r="F49" s="32" t="str">
        <f>F12</f>
        <v>Ulice Chatařská</v>
      </c>
      <c r="G49" s="39"/>
      <c r="H49" s="39"/>
      <c r="I49" s="116" t="s">
        <v>25</v>
      </c>
      <c r="J49" s="117" t="str">
        <f>IF(J12="","",J12)</f>
        <v>11. 2. 2019</v>
      </c>
      <c r="K49" s="42"/>
    </row>
    <row r="50" spans="2:47" s="1" customFormat="1" ht="6.95" customHeight="1">
      <c r="B50" s="38"/>
      <c r="C50" s="39"/>
      <c r="D50" s="39"/>
      <c r="E50" s="39"/>
      <c r="F50" s="39"/>
      <c r="G50" s="39"/>
      <c r="H50" s="39"/>
      <c r="I50" s="115"/>
      <c r="J50" s="39"/>
      <c r="K50" s="42"/>
    </row>
    <row r="51" spans="2:47" s="1" customFormat="1">
      <c r="B51" s="38"/>
      <c r="C51" s="34" t="s">
        <v>27</v>
      </c>
      <c r="D51" s="39"/>
      <c r="E51" s="39"/>
      <c r="F51" s="32" t="str">
        <f>E15</f>
        <v>Obec Bořanovice</v>
      </c>
      <c r="G51" s="39"/>
      <c r="H51" s="39"/>
      <c r="I51" s="116" t="s">
        <v>35</v>
      </c>
      <c r="J51" s="336" t="str">
        <f>E21</f>
        <v>Sinpps s.r.o.</v>
      </c>
      <c r="K51" s="42"/>
    </row>
    <row r="52" spans="2:47" s="1" customFormat="1" ht="14.45" customHeight="1">
      <c r="B52" s="38"/>
      <c r="C52" s="34" t="s">
        <v>33</v>
      </c>
      <c r="D52" s="39"/>
      <c r="E52" s="39"/>
      <c r="F52" s="32" t="str">
        <f>IF(E18="","",E18)</f>
        <v/>
      </c>
      <c r="G52" s="39"/>
      <c r="H52" s="39"/>
      <c r="I52" s="115"/>
      <c r="J52" s="351"/>
      <c r="K52" s="42"/>
    </row>
    <row r="53" spans="2:47" s="1" customFormat="1" ht="10.35" customHeight="1">
      <c r="B53" s="38"/>
      <c r="C53" s="39"/>
      <c r="D53" s="39"/>
      <c r="E53" s="39"/>
      <c r="F53" s="39"/>
      <c r="G53" s="39"/>
      <c r="H53" s="39"/>
      <c r="I53" s="115"/>
      <c r="J53" s="39"/>
      <c r="K53" s="42"/>
    </row>
    <row r="54" spans="2:47" s="1" customFormat="1" ht="29.25" customHeight="1">
      <c r="B54" s="38"/>
      <c r="C54" s="141" t="s">
        <v>104</v>
      </c>
      <c r="D54" s="129"/>
      <c r="E54" s="129"/>
      <c r="F54" s="129"/>
      <c r="G54" s="129"/>
      <c r="H54" s="129"/>
      <c r="I54" s="142"/>
      <c r="J54" s="143" t="s">
        <v>105</v>
      </c>
      <c r="K54" s="144"/>
    </row>
    <row r="55" spans="2:47" s="1" customFormat="1" ht="10.35" customHeight="1">
      <c r="B55" s="38"/>
      <c r="C55" s="39"/>
      <c r="D55" s="39"/>
      <c r="E55" s="39"/>
      <c r="F55" s="39"/>
      <c r="G55" s="39"/>
      <c r="H55" s="39"/>
      <c r="I55" s="115"/>
      <c r="J55" s="39"/>
      <c r="K55" s="42"/>
    </row>
    <row r="56" spans="2:47" s="1" customFormat="1" ht="29.25" customHeight="1">
      <c r="B56" s="38"/>
      <c r="C56" s="145" t="s">
        <v>106</v>
      </c>
      <c r="D56" s="39"/>
      <c r="E56" s="39"/>
      <c r="F56" s="39"/>
      <c r="G56" s="39"/>
      <c r="H56" s="39"/>
      <c r="I56" s="115"/>
      <c r="J56" s="125">
        <f>J86</f>
        <v>0</v>
      </c>
      <c r="K56" s="42"/>
      <c r="AU56" s="21" t="s">
        <v>107</v>
      </c>
    </row>
    <row r="57" spans="2:47" s="7" customFormat="1" ht="24.95" customHeight="1">
      <c r="B57" s="146"/>
      <c r="C57" s="147"/>
      <c r="D57" s="148" t="s">
        <v>108</v>
      </c>
      <c r="E57" s="149"/>
      <c r="F57" s="149"/>
      <c r="G57" s="149"/>
      <c r="H57" s="149"/>
      <c r="I57" s="150"/>
      <c r="J57" s="151">
        <f>J87</f>
        <v>0</v>
      </c>
      <c r="K57" s="152"/>
    </row>
    <row r="58" spans="2:47" s="8" customFormat="1" ht="19.899999999999999" customHeight="1">
      <c r="B58" s="153"/>
      <c r="C58" s="154"/>
      <c r="D58" s="155" t="s">
        <v>109</v>
      </c>
      <c r="E58" s="156"/>
      <c r="F58" s="156"/>
      <c r="G58" s="156"/>
      <c r="H58" s="156"/>
      <c r="I58" s="157"/>
      <c r="J58" s="158">
        <f>J88</f>
        <v>0</v>
      </c>
      <c r="K58" s="159"/>
    </row>
    <row r="59" spans="2:47" s="8" customFormat="1" ht="19.899999999999999" customHeight="1">
      <c r="B59" s="153"/>
      <c r="C59" s="154"/>
      <c r="D59" s="155" t="s">
        <v>110</v>
      </c>
      <c r="E59" s="156"/>
      <c r="F59" s="156"/>
      <c r="G59" s="156"/>
      <c r="H59" s="156"/>
      <c r="I59" s="157"/>
      <c r="J59" s="158">
        <f>J117</f>
        <v>0</v>
      </c>
      <c r="K59" s="159"/>
    </row>
    <row r="60" spans="2:47" s="8" customFormat="1" ht="19.899999999999999" customHeight="1">
      <c r="B60" s="153"/>
      <c r="C60" s="154"/>
      <c r="D60" s="155" t="s">
        <v>111</v>
      </c>
      <c r="E60" s="156"/>
      <c r="F60" s="156"/>
      <c r="G60" s="156"/>
      <c r="H60" s="156"/>
      <c r="I60" s="157"/>
      <c r="J60" s="158">
        <f>J127</f>
        <v>0</v>
      </c>
      <c r="K60" s="159"/>
    </row>
    <row r="61" spans="2:47" s="8" customFormat="1" ht="19.899999999999999" customHeight="1">
      <c r="B61" s="153"/>
      <c r="C61" s="154"/>
      <c r="D61" s="155" t="s">
        <v>112</v>
      </c>
      <c r="E61" s="156"/>
      <c r="F61" s="156"/>
      <c r="G61" s="156"/>
      <c r="H61" s="156"/>
      <c r="I61" s="157"/>
      <c r="J61" s="158">
        <f>J133</f>
        <v>0</v>
      </c>
      <c r="K61" s="159"/>
    </row>
    <row r="62" spans="2:47" s="8" customFormat="1" ht="19.899999999999999" customHeight="1">
      <c r="B62" s="153"/>
      <c r="C62" s="154"/>
      <c r="D62" s="155" t="s">
        <v>113</v>
      </c>
      <c r="E62" s="156"/>
      <c r="F62" s="156"/>
      <c r="G62" s="156"/>
      <c r="H62" s="156"/>
      <c r="I62" s="157"/>
      <c r="J62" s="158">
        <f>J148</f>
        <v>0</v>
      </c>
      <c r="K62" s="159"/>
    </row>
    <row r="63" spans="2:47" s="8" customFormat="1" ht="19.899999999999999" customHeight="1">
      <c r="B63" s="153"/>
      <c r="C63" s="154"/>
      <c r="D63" s="155" t="s">
        <v>114</v>
      </c>
      <c r="E63" s="156"/>
      <c r="F63" s="156"/>
      <c r="G63" s="156"/>
      <c r="H63" s="156"/>
      <c r="I63" s="157"/>
      <c r="J63" s="158">
        <f>J157</f>
        <v>0</v>
      </c>
      <c r="K63" s="159"/>
    </row>
    <row r="64" spans="2:47" s="8" customFormat="1" ht="19.899999999999999" customHeight="1">
      <c r="B64" s="153"/>
      <c r="C64" s="154"/>
      <c r="D64" s="155" t="s">
        <v>115</v>
      </c>
      <c r="E64" s="156"/>
      <c r="F64" s="156"/>
      <c r="G64" s="156"/>
      <c r="H64" s="156"/>
      <c r="I64" s="157"/>
      <c r="J64" s="158">
        <f>J170</f>
        <v>0</v>
      </c>
      <c r="K64" s="159"/>
    </row>
    <row r="65" spans="2:12" s="8" customFormat="1" ht="19.899999999999999" customHeight="1">
      <c r="B65" s="153"/>
      <c r="C65" s="154"/>
      <c r="D65" s="155" t="s">
        <v>116</v>
      </c>
      <c r="E65" s="156"/>
      <c r="F65" s="156"/>
      <c r="G65" s="156"/>
      <c r="H65" s="156"/>
      <c r="I65" s="157"/>
      <c r="J65" s="158">
        <f>J180</f>
        <v>0</v>
      </c>
      <c r="K65" s="159"/>
    </row>
    <row r="66" spans="2:12" s="8" customFormat="1" ht="19.899999999999999" customHeight="1">
      <c r="B66" s="153"/>
      <c r="C66" s="154"/>
      <c r="D66" s="155" t="s">
        <v>117</v>
      </c>
      <c r="E66" s="156"/>
      <c r="F66" s="156"/>
      <c r="G66" s="156"/>
      <c r="H66" s="156"/>
      <c r="I66" s="157"/>
      <c r="J66" s="158">
        <f>J185</f>
        <v>0</v>
      </c>
      <c r="K66" s="159"/>
    </row>
    <row r="67" spans="2:12" s="1" customFormat="1" ht="21.75" customHeight="1">
      <c r="B67" s="38"/>
      <c r="C67" s="39"/>
      <c r="D67" s="39"/>
      <c r="E67" s="39"/>
      <c r="F67" s="39"/>
      <c r="G67" s="39"/>
      <c r="H67" s="39"/>
      <c r="I67" s="115"/>
      <c r="J67" s="39"/>
      <c r="K67" s="42"/>
    </row>
    <row r="68" spans="2:12" s="1" customFormat="1" ht="6.95" customHeight="1">
      <c r="B68" s="53"/>
      <c r="C68" s="54"/>
      <c r="D68" s="54"/>
      <c r="E68" s="54"/>
      <c r="F68" s="54"/>
      <c r="G68" s="54"/>
      <c r="H68" s="54"/>
      <c r="I68" s="136"/>
      <c r="J68" s="54"/>
      <c r="K68" s="55"/>
    </row>
    <row r="72" spans="2:12" s="1" customFormat="1" ht="6.95" customHeight="1">
      <c r="B72" s="56"/>
      <c r="C72" s="57"/>
      <c r="D72" s="57"/>
      <c r="E72" s="57"/>
      <c r="F72" s="57"/>
      <c r="G72" s="57"/>
      <c r="H72" s="57"/>
      <c r="I72" s="139"/>
      <c r="J72" s="57"/>
      <c r="K72" s="57"/>
      <c r="L72" s="58"/>
    </row>
    <row r="73" spans="2:12" s="1" customFormat="1" ht="36.950000000000003" customHeight="1">
      <c r="B73" s="38"/>
      <c r="C73" s="59" t="s">
        <v>118</v>
      </c>
      <c r="D73" s="60"/>
      <c r="E73" s="60"/>
      <c r="F73" s="60"/>
      <c r="G73" s="60"/>
      <c r="H73" s="60"/>
      <c r="I73" s="160"/>
      <c r="J73" s="60"/>
      <c r="K73" s="60"/>
      <c r="L73" s="58"/>
    </row>
    <row r="74" spans="2:12" s="1" customFormat="1" ht="6.95" customHeight="1">
      <c r="B74" s="38"/>
      <c r="C74" s="60"/>
      <c r="D74" s="60"/>
      <c r="E74" s="60"/>
      <c r="F74" s="60"/>
      <c r="G74" s="60"/>
      <c r="H74" s="60"/>
      <c r="I74" s="160"/>
      <c r="J74" s="60"/>
      <c r="K74" s="60"/>
      <c r="L74" s="58"/>
    </row>
    <row r="75" spans="2:12" s="1" customFormat="1" ht="14.45" customHeight="1">
      <c r="B75" s="38"/>
      <c r="C75" s="62" t="s">
        <v>18</v>
      </c>
      <c r="D75" s="60"/>
      <c r="E75" s="60"/>
      <c r="F75" s="60"/>
      <c r="G75" s="60"/>
      <c r="H75" s="60"/>
      <c r="I75" s="160"/>
      <c r="J75" s="60"/>
      <c r="K75" s="60"/>
      <c r="L75" s="58"/>
    </row>
    <row r="76" spans="2:12" s="1" customFormat="1" ht="16.5" customHeight="1">
      <c r="B76" s="38"/>
      <c r="C76" s="60"/>
      <c r="D76" s="60"/>
      <c r="E76" s="352" t="str">
        <f>E7</f>
        <v>Rekonstrukce ulice Chatařská v úseku Hlavní - Okrajová, Bořanovice Středočeský kraj</v>
      </c>
      <c r="F76" s="353"/>
      <c r="G76" s="353"/>
      <c r="H76" s="353"/>
      <c r="I76" s="160"/>
      <c r="J76" s="60"/>
      <c r="K76" s="60"/>
      <c r="L76" s="58"/>
    </row>
    <row r="77" spans="2:12" s="1" customFormat="1" ht="14.45" customHeight="1">
      <c r="B77" s="38"/>
      <c r="C77" s="62" t="s">
        <v>101</v>
      </c>
      <c r="D77" s="60"/>
      <c r="E77" s="60"/>
      <c r="F77" s="60"/>
      <c r="G77" s="60"/>
      <c r="H77" s="60"/>
      <c r="I77" s="160"/>
      <c r="J77" s="60"/>
      <c r="K77" s="60"/>
      <c r="L77" s="58"/>
    </row>
    <row r="78" spans="2:12" s="1" customFormat="1" ht="17.25" customHeight="1">
      <c r="B78" s="38"/>
      <c r="C78" s="60"/>
      <c r="D78" s="60"/>
      <c r="E78" s="343" t="str">
        <f>E9</f>
        <v>SO 101 - Komunikace - uznatelné položky</v>
      </c>
      <c r="F78" s="354"/>
      <c r="G78" s="354"/>
      <c r="H78" s="354"/>
      <c r="I78" s="160"/>
      <c r="J78" s="60"/>
      <c r="K78" s="60"/>
      <c r="L78" s="58"/>
    </row>
    <row r="79" spans="2:12" s="1" customFormat="1" ht="6.95" customHeight="1">
      <c r="B79" s="38"/>
      <c r="C79" s="60"/>
      <c r="D79" s="60"/>
      <c r="E79" s="60"/>
      <c r="F79" s="60"/>
      <c r="G79" s="60"/>
      <c r="H79" s="60"/>
      <c r="I79" s="160"/>
      <c r="J79" s="60"/>
      <c r="K79" s="60"/>
      <c r="L79" s="58"/>
    </row>
    <row r="80" spans="2:12" s="1" customFormat="1" ht="18" customHeight="1">
      <c r="B80" s="38"/>
      <c r="C80" s="62" t="s">
        <v>23</v>
      </c>
      <c r="D80" s="60"/>
      <c r="E80" s="60"/>
      <c r="F80" s="161" t="str">
        <f>F12</f>
        <v>Ulice Chatařská</v>
      </c>
      <c r="G80" s="60"/>
      <c r="H80" s="60"/>
      <c r="I80" s="162" t="s">
        <v>25</v>
      </c>
      <c r="J80" s="70" t="str">
        <f>IF(J12="","",J12)</f>
        <v>11. 2. 2019</v>
      </c>
      <c r="K80" s="60"/>
      <c r="L80" s="58"/>
    </row>
    <row r="81" spans="2:65" s="1" customFormat="1" ht="6.95" customHeight="1">
      <c r="B81" s="38"/>
      <c r="C81" s="60"/>
      <c r="D81" s="60"/>
      <c r="E81" s="60"/>
      <c r="F81" s="60"/>
      <c r="G81" s="60"/>
      <c r="H81" s="60"/>
      <c r="I81" s="160"/>
      <c r="J81" s="60"/>
      <c r="K81" s="60"/>
      <c r="L81" s="58"/>
    </row>
    <row r="82" spans="2:65" s="1" customFormat="1">
      <c r="B82" s="38"/>
      <c r="C82" s="62" t="s">
        <v>27</v>
      </c>
      <c r="D82" s="60"/>
      <c r="E82" s="60"/>
      <c r="F82" s="161" t="str">
        <f>E15</f>
        <v>Obec Bořanovice</v>
      </c>
      <c r="G82" s="60"/>
      <c r="H82" s="60"/>
      <c r="I82" s="162" t="s">
        <v>35</v>
      </c>
      <c r="J82" s="161" t="str">
        <f>E21</f>
        <v>Sinpps s.r.o.</v>
      </c>
      <c r="K82" s="60"/>
      <c r="L82" s="58"/>
    </row>
    <row r="83" spans="2:65" s="1" customFormat="1" ht="14.45" customHeight="1">
      <c r="B83" s="38"/>
      <c r="C83" s="62" t="s">
        <v>33</v>
      </c>
      <c r="D83" s="60"/>
      <c r="E83" s="60"/>
      <c r="F83" s="161" t="str">
        <f>IF(E18="","",E18)</f>
        <v/>
      </c>
      <c r="G83" s="60"/>
      <c r="H83" s="60"/>
      <c r="I83" s="160"/>
      <c r="J83" s="60"/>
      <c r="K83" s="60"/>
      <c r="L83" s="58"/>
    </row>
    <row r="84" spans="2:65" s="1" customFormat="1" ht="10.35" customHeight="1">
      <c r="B84" s="38"/>
      <c r="C84" s="60"/>
      <c r="D84" s="60"/>
      <c r="E84" s="60"/>
      <c r="F84" s="60"/>
      <c r="G84" s="60"/>
      <c r="H84" s="60"/>
      <c r="I84" s="160"/>
      <c r="J84" s="60"/>
      <c r="K84" s="60"/>
      <c r="L84" s="58"/>
    </row>
    <row r="85" spans="2:65" s="9" customFormat="1" ht="29.25" customHeight="1">
      <c r="B85" s="163"/>
      <c r="C85" s="164" t="s">
        <v>119</v>
      </c>
      <c r="D85" s="165" t="s">
        <v>60</v>
      </c>
      <c r="E85" s="165" t="s">
        <v>56</v>
      </c>
      <c r="F85" s="165" t="s">
        <v>120</v>
      </c>
      <c r="G85" s="165" t="s">
        <v>121</v>
      </c>
      <c r="H85" s="165" t="s">
        <v>122</v>
      </c>
      <c r="I85" s="166" t="s">
        <v>123</v>
      </c>
      <c r="J85" s="165" t="s">
        <v>105</v>
      </c>
      <c r="K85" s="167" t="s">
        <v>124</v>
      </c>
      <c r="L85" s="168"/>
      <c r="M85" s="78" t="s">
        <v>125</v>
      </c>
      <c r="N85" s="79" t="s">
        <v>45</v>
      </c>
      <c r="O85" s="79" t="s">
        <v>126</v>
      </c>
      <c r="P85" s="79" t="s">
        <v>127</v>
      </c>
      <c r="Q85" s="79" t="s">
        <v>128</v>
      </c>
      <c r="R85" s="79" t="s">
        <v>129</v>
      </c>
      <c r="S85" s="79" t="s">
        <v>130</v>
      </c>
      <c r="T85" s="80" t="s">
        <v>131</v>
      </c>
    </row>
    <row r="86" spans="2:65" s="1" customFormat="1" ht="29.25" customHeight="1">
      <c r="B86" s="38"/>
      <c r="C86" s="84" t="s">
        <v>106</v>
      </c>
      <c r="D86" s="60"/>
      <c r="E86" s="60"/>
      <c r="F86" s="60"/>
      <c r="G86" s="60"/>
      <c r="H86" s="60"/>
      <c r="I86" s="160"/>
      <c r="J86" s="169">
        <f>BK86</f>
        <v>0</v>
      </c>
      <c r="K86" s="60"/>
      <c r="L86" s="58"/>
      <c r="M86" s="81"/>
      <c r="N86" s="82"/>
      <c r="O86" s="82"/>
      <c r="P86" s="170">
        <f>P87</f>
        <v>0</v>
      </c>
      <c r="Q86" s="82"/>
      <c r="R86" s="170">
        <f>R87</f>
        <v>203.99183999999997</v>
      </c>
      <c r="S86" s="82"/>
      <c r="T86" s="171">
        <f>T87</f>
        <v>1013.8275</v>
      </c>
      <c r="AT86" s="21" t="s">
        <v>74</v>
      </c>
      <c r="AU86" s="21" t="s">
        <v>107</v>
      </c>
      <c r="BK86" s="172">
        <f>BK87</f>
        <v>0</v>
      </c>
    </row>
    <row r="87" spans="2:65" s="10" customFormat="1" ht="37.35" customHeight="1">
      <c r="B87" s="173"/>
      <c r="C87" s="174"/>
      <c r="D87" s="175" t="s">
        <v>74</v>
      </c>
      <c r="E87" s="176" t="s">
        <v>132</v>
      </c>
      <c r="F87" s="176" t="s">
        <v>133</v>
      </c>
      <c r="G87" s="174"/>
      <c r="H87" s="174"/>
      <c r="I87" s="177"/>
      <c r="J87" s="178">
        <f>BK87</f>
        <v>0</v>
      </c>
      <c r="K87" s="174"/>
      <c r="L87" s="179"/>
      <c r="M87" s="180"/>
      <c r="N87" s="181"/>
      <c r="O87" s="181"/>
      <c r="P87" s="182">
        <f>P88+P117+P127+P133+P148+P157+P170+P180+P185</f>
        <v>0</v>
      </c>
      <c r="Q87" s="181"/>
      <c r="R87" s="182">
        <f>R88+R117+R127+R133+R148+R157+R170+R180+R185</f>
        <v>203.99183999999997</v>
      </c>
      <c r="S87" s="181"/>
      <c r="T87" s="183">
        <f>T88+T117+T127+T133+T148+T157+T170+T180+T185</f>
        <v>1013.8275</v>
      </c>
      <c r="AR87" s="184" t="s">
        <v>83</v>
      </c>
      <c r="AT87" s="185" t="s">
        <v>74</v>
      </c>
      <c r="AU87" s="185" t="s">
        <v>75</v>
      </c>
      <c r="AY87" s="184" t="s">
        <v>134</v>
      </c>
      <c r="BK87" s="186">
        <f>BK88+BK117+BK127+BK133+BK148+BK157+BK170+BK180+BK185</f>
        <v>0</v>
      </c>
    </row>
    <row r="88" spans="2:65" s="10" customFormat="1" ht="19.899999999999999" customHeight="1">
      <c r="B88" s="173"/>
      <c r="C88" s="174"/>
      <c r="D88" s="175" t="s">
        <v>74</v>
      </c>
      <c r="E88" s="187" t="s">
        <v>83</v>
      </c>
      <c r="F88" s="187" t="s">
        <v>135</v>
      </c>
      <c r="G88" s="174"/>
      <c r="H88" s="174"/>
      <c r="I88" s="177"/>
      <c r="J88" s="188">
        <f>BK88</f>
        <v>0</v>
      </c>
      <c r="K88" s="174"/>
      <c r="L88" s="179"/>
      <c r="M88" s="180"/>
      <c r="N88" s="181"/>
      <c r="O88" s="181"/>
      <c r="P88" s="182">
        <f>SUM(P89:P116)</f>
        <v>0</v>
      </c>
      <c r="Q88" s="181"/>
      <c r="R88" s="182">
        <f>SUM(R89:R116)</f>
        <v>0</v>
      </c>
      <c r="S88" s="181"/>
      <c r="T88" s="183">
        <f>SUM(T89:T116)</f>
        <v>998.52</v>
      </c>
      <c r="AR88" s="184" t="s">
        <v>83</v>
      </c>
      <c r="AT88" s="185" t="s">
        <v>74</v>
      </c>
      <c r="AU88" s="185" t="s">
        <v>83</v>
      </c>
      <c r="AY88" s="184" t="s">
        <v>134</v>
      </c>
      <c r="BK88" s="186">
        <f>SUM(BK89:BK116)</f>
        <v>0</v>
      </c>
    </row>
    <row r="89" spans="2:65" s="1" customFormat="1" ht="25.5" customHeight="1">
      <c r="B89" s="38"/>
      <c r="C89" s="189" t="s">
        <v>83</v>
      </c>
      <c r="D89" s="189" t="s">
        <v>136</v>
      </c>
      <c r="E89" s="190" t="s">
        <v>137</v>
      </c>
      <c r="F89" s="191" t="s">
        <v>138</v>
      </c>
      <c r="G89" s="192" t="s">
        <v>139</v>
      </c>
      <c r="H89" s="193">
        <v>1252</v>
      </c>
      <c r="I89" s="194"/>
      <c r="J89" s="195">
        <f>ROUND(I89*H89,2)</f>
        <v>0</v>
      </c>
      <c r="K89" s="191" t="s">
        <v>140</v>
      </c>
      <c r="L89" s="58"/>
      <c r="M89" s="196" t="s">
        <v>21</v>
      </c>
      <c r="N89" s="197" t="s">
        <v>46</v>
      </c>
      <c r="O89" s="39"/>
      <c r="P89" s="198">
        <f>O89*H89</f>
        <v>0</v>
      </c>
      <c r="Q89" s="198">
        <v>0</v>
      </c>
      <c r="R89" s="198">
        <f>Q89*H89</f>
        <v>0</v>
      </c>
      <c r="S89" s="198">
        <v>0.22</v>
      </c>
      <c r="T89" s="199">
        <f>S89*H89</f>
        <v>275.44</v>
      </c>
      <c r="AR89" s="21" t="s">
        <v>141</v>
      </c>
      <c r="AT89" s="21" t="s">
        <v>136</v>
      </c>
      <c r="AU89" s="21" t="s">
        <v>85</v>
      </c>
      <c r="AY89" s="21" t="s">
        <v>134</v>
      </c>
      <c r="BE89" s="200">
        <f>IF(N89="základní",J89,0)</f>
        <v>0</v>
      </c>
      <c r="BF89" s="200">
        <f>IF(N89="snížená",J89,0)</f>
        <v>0</v>
      </c>
      <c r="BG89" s="200">
        <f>IF(N89="zákl. přenesená",J89,0)</f>
        <v>0</v>
      </c>
      <c r="BH89" s="200">
        <f>IF(N89="sníž. přenesená",J89,0)</f>
        <v>0</v>
      </c>
      <c r="BI89" s="200">
        <f>IF(N89="nulová",J89,0)</f>
        <v>0</v>
      </c>
      <c r="BJ89" s="21" t="s">
        <v>83</v>
      </c>
      <c r="BK89" s="200">
        <f>ROUND(I89*H89,2)</f>
        <v>0</v>
      </c>
      <c r="BL89" s="21" t="s">
        <v>141</v>
      </c>
      <c r="BM89" s="21" t="s">
        <v>142</v>
      </c>
    </row>
    <row r="90" spans="2:65" s="11" customFormat="1" ht="13.5">
      <c r="B90" s="201"/>
      <c r="C90" s="202"/>
      <c r="D90" s="203" t="s">
        <v>143</v>
      </c>
      <c r="E90" s="204" t="s">
        <v>21</v>
      </c>
      <c r="F90" s="205" t="s">
        <v>144</v>
      </c>
      <c r="G90" s="202"/>
      <c r="H90" s="206">
        <v>1252</v>
      </c>
      <c r="I90" s="207"/>
      <c r="J90" s="202"/>
      <c r="K90" s="202"/>
      <c r="L90" s="208"/>
      <c r="M90" s="209"/>
      <c r="N90" s="210"/>
      <c r="O90" s="210"/>
      <c r="P90" s="210"/>
      <c r="Q90" s="210"/>
      <c r="R90" s="210"/>
      <c r="S90" s="210"/>
      <c r="T90" s="211"/>
      <c r="AT90" s="212" t="s">
        <v>143</v>
      </c>
      <c r="AU90" s="212" t="s">
        <v>85</v>
      </c>
      <c r="AV90" s="11" t="s">
        <v>85</v>
      </c>
      <c r="AW90" s="11" t="s">
        <v>39</v>
      </c>
      <c r="AX90" s="11" t="s">
        <v>83</v>
      </c>
      <c r="AY90" s="212" t="s">
        <v>134</v>
      </c>
    </row>
    <row r="91" spans="2:65" s="1" customFormat="1" ht="25.5" customHeight="1">
      <c r="B91" s="38"/>
      <c r="C91" s="189" t="s">
        <v>85</v>
      </c>
      <c r="D91" s="189" t="s">
        <v>136</v>
      </c>
      <c r="E91" s="190" t="s">
        <v>145</v>
      </c>
      <c r="F91" s="191" t="s">
        <v>146</v>
      </c>
      <c r="G91" s="192" t="s">
        <v>139</v>
      </c>
      <c r="H91" s="193">
        <v>30</v>
      </c>
      <c r="I91" s="194"/>
      <c r="J91" s="195">
        <f>ROUND(I91*H91,2)</f>
        <v>0</v>
      </c>
      <c r="K91" s="191" t="s">
        <v>140</v>
      </c>
      <c r="L91" s="58"/>
      <c r="M91" s="196" t="s">
        <v>21</v>
      </c>
      <c r="N91" s="197" t="s">
        <v>46</v>
      </c>
      <c r="O91" s="39"/>
      <c r="P91" s="198">
        <f>O91*H91</f>
        <v>0</v>
      </c>
      <c r="Q91" s="198">
        <v>0</v>
      </c>
      <c r="R91" s="198">
        <f>Q91*H91</f>
        <v>0</v>
      </c>
      <c r="S91" s="198">
        <v>0.29499999999999998</v>
      </c>
      <c r="T91" s="199">
        <f>S91*H91</f>
        <v>8.85</v>
      </c>
      <c r="AR91" s="21" t="s">
        <v>141</v>
      </c>
      <c r="AT91" s="21" t="s">
        <v>136</v>
      </c>
      <c r="AU91" s="21" t="s">
        <v>85</v>
      </c>
      <c r="AY91" s="21" t="s">
        <v>134</v>
      </c>
      <c r="BE91" s="200">
        <f>IF(N91="základní",J91,0)</f>
        <v>0</v>
      </c>
      <c r="BF91" s="200">
        <f>IF(N91="snížená",J91,0)</f>
        <v>0</v>
      </c>
      <c r="BG91" s="200">
        <f>IF(N91="zákl. přenesená",J91,0)</f>
        <v>0</v>
      </c>
      <c r="BH91" s="200">
        <f>IF(N91="sníž. přenesená",J91,0)</f>
        <v>0</v>
      </c>
      <c r="BI91" s="200">
        <f>IF(N91="nulová",J91,0)</f>
        <v>0</v>
      </c>
      <c r="BJ91" s="21" t="s">
        <v>83</v>
      </c>
      <c r="BK91" s="200">
        <f>ROUND(I91*H91,2)</f>
        <v>0</v>
      </c>
      <c r="BL91" s="21" t="s">
        <v>141</v>
      </c>
      <c r="BM91" s="21" t="s">
        <v>147</v>
      </c>
    </row>
    <row r="92" spans="2:65" s="1" customFormat="1" ht="25.5" customHeight="1">
      <c r="B92" s="38"/>
      <c r="C92" s="189" t="s">
        <v>148</v>
      </c>
      <c r="D92" s="189" t="s">
        <v>136</v>
      </c>
      <c r="E92" s="190" t="s">
        <v>149</v>
      </c>
      <c r="F92" s="191" t="s">
        <v>150</v>
      </c>
      <c r="G92" s="192" t="s">
        <v>139</v>
      </c>
      <c r="H92" s="193">
        <v>1282</v>
      </c>
      <c r="I92" s="194"/>
      <c r="J92" s="195">
        <f>ROUND(I92*H92,2)</f>
        <v>0</v>
      </c>
      <c r="K92" s="191" t="s">
        <v>140</v>
      </c>
      <c r="L92" s="58"/>
      <c r="M92" s="196" t="s">
        <v>21</v>
      </c>
      <c r="N92" s="197" t="s">
        <v>46</v>
      </c>
      <c r="O92" s="39"/>
      <c r="P92" s="198">
        <f>O92*H92</f>
        <v>0</v>
      </c>
      <c r="Q92" s="198">
        <v>0</v>
      </c>
      <c r="R92" s="198">
        <f>Q92*H92</f>
        <v>0</v>
      </c>
      <c r="S92" s="198">
        <v>0.24</v>
      </c>
      <c r="T92" s="199">
        <f>S92*H92</f>
        <v>307.68</v>
      </c>
      <c r="AR92" s="21" t="s">
        <v>141</v>
      </c>
      <c r="AT92" s="21" t="s">
        <v>136</v>
      </c>
      <c r="AU92" s="21" t="s">
        <v>85</v>
      </c>
      <c r="AY92" s="21" t="s">
        <v>134</v>
      </c>
      <c r="BE92" s="200">
        <f>IF(N92="základní",J92,0)</f>
        <v>0</v>
      </c>
      <c r="BF92" s="200">
        <f>IF(N92="snížená",J92,0)</f>
        <v>0</v>
      </c>
      <c r="BG92" s="200">
        <f>IF(N92="zákl. přenesená",J92,0)</f>
        <v>0</v>
      </c>
      <c r="BH92" s="200">
        <f>IF(N92="sníž. přenesená",J92,0)</f>
        <v>0</v>
      </c>
      <c r="BI92" s="200">
        <f>IF(N92="nulová",J92,0)</f>
        <v>0</v>
      </c>
      <c r="BJ92" s="21" t="s">
        <v>83</v>
      </c>
      <c r="BK92" s="200">
        <f>ROUND(I92*H92,2)</f>
        <v>0</v>
      </c>
      <c r="BL92" s="21" t="s">
        <v>141</v>
      </c>
      <c r="BM92" s="21" t="s">
        <v>151</v>
      </c>
    </row>
    <row r="93" spans="2:65" s="11" customFormat="1" ht="13.5">
      <c r="B93" s="201"/>
      <c r="C93" s="202"/>
      <c r="D93" s="203" t="s">
        <v>143</v>
      </c>
      <c r="E93" s="204" t="s">
        <v>21</v>
      </c>
      <c r="F93" s="205" t="s">
        <v>152</v>
      </c>
      <c r="G93" s="202"/>
      <c r="H93" s="206">
        <v>1282</v>
      </c>
      <c r="I93" s="207"/>
      <c r="J93" s="202"/>
      <c r="K93" s="202"/>
      <c r="L93" s="208"/>
      <c r="M93" s="209"/>
      <c r="N93" s="210"/>
      <c r="O93" s="210"/>
      <c r="P93" s="210"/>
      <c r="Q93" s="210"/>
      <c r="R93" s="210"/>
      <c r="S93" s="210"/>
      <c r="T93" s="211"/>
      <c r="AT93" s="212" t="s">
        <v>143</v>
      </c>
      <c r="AU93" s="212" t="s">
        <v>85</v>
      </c>
      <c r="AV93" s="11" t="s">
        <v>85</v>
      </c>
      <c r="AW93" s="11" t="s">
        <v>39</v>
      </c>
      <c r="AX93" s="11" t="s">
        <v>83</v>
      </c>
      <c r="AY93" s="212" t="s">
        <v>134</v>
      </c>
    </row>
    <row r="94" spans="2:65" s="1" customFormat="1" ht="25.5" customHeight="1">
      <c r="B94" s="38"/>
      <c r="C94" s="189" t="s">
        <v>141</v>
      </c>
      <c r="D94" s="189" t="s">
        <v>136</v>
      </c>
      <c r="E94" s="190" t="s">
        <v>153</v>
      </c>
      <c r="F94" s="191" t="s">
        <v>154</v>
      </c>
      <c r="G94" s="192" t="s">
        <v>139</v>
      </c>
      <c r="H94" s="193">
        <v>38</v>
      </c>
      <c r="I94" s="194"/>
      <c r="J94" s="195">
        <f>ROUND(I94*H94,2)</f>
        <v>0</v>
      </c>
      <c r="K94" s="191" t="s">
        <v>140</v>
      </c>
      <c r="L94" s="58"/>
      <c r="M94" s="196" t="s">
        <v>21</v>
      </c>
      <c r="N94" s="197" t="s">
        <v>46</v>
      </c>
      <c r="O94" s="39"/>
      <c r="P94" s="198">
        <f>O94*H94</f>
        <v>0</v>
      </c>
      <c r="Q94" s="198">
        <v>0</v>
      </c>
      <c r="R94" s="198">
        <f>Q94*H94</f>
        <v>0</v>
      </c>
      <c r="S94" s="198">
        <v>0.625</v>
      </c>
      <c r="T94" s="199">
        <f>S94*H94</f>
        <v>23.75</v>
      </c>
      <c r="AR94" s="21" t="s">
        <v>141</v>
      </c>
      <c r="AT94" s="21" t="s">
        <v>136</v>
      </c>
      <c r="AU94" s="21" t="s">
        <v>85</v>
      </c>
      <c r="AY94" s="21" t="s">
        <v>134</v>
      </c>
      <c r="BE94" s="200">
        <f>IF(N94="základní",J94,0)</f>
        <v>0</v>
      </c>
      <c r="BF94" s="200">
        <f>IF(N94="snížená",J94,0)</f>
        <v>0</v>
      </c>
      <c r="BG94" s="200">
        <f>IF(N94="zákl. přenesená",J94,0)</f>
        <v>0</v>
      </c>
      <c r="BH94" s="200">
        <f>IF(N94="sníž. přenesená",J94,0)</f>
        <v>0</v>
      </c>
      <c r="BI94" s="200">
        <f>IF(N94="nulová",J94,0)</f>
        <v>0</v>
      </c>
      <c r="BJ94" s="21" t="s">
        <v>83</v>
      </c>
      <c r="BK94" s="200">
        <f>ROUND(I94*H94,2)</f>
        <v>0</v>
      </c>
      <c r="BL94" s="21" t="s">
        <v>141</v>
      </c>
      <c r="BM94" s="21" t="s">
        <v>155</v>
      </c>
    </row>
    <row r="95" spans="2:65" s="1" customFormat="1" ht="25.5" customHeight="1">
      <c r="B95" s="38"/>
      <c r="C95" s="189" t="s">
        <v>156</v>
      </c>
      <c r="D95" s="189" t="s">
        <v>136</v>
      </c>
      <c r="E95" s="190" t="s">
        <v>157</v>
      </c>
      <c r="F95" s="191" t="s">
        <v>158</v>
      </c>
      <c r="G95" s="192" t="s">
        <v>139</v>
      </c>
      <c r="H95" s="193">
        <v>1320</v>
      </c>
      <c r="I95" s="194"/>
      <c r="J95" s="195">
        <f>ROUND(I95*H95,2)</f>
        <v>0</v>
      </c>
      <c r="K95" s="191" t="s">
        <v>140</v>
      </c>
      <c r="L95" s="58"/>
      <c r="M95" s="196" t="s">
        <v>21</v>
      </c>
      <c r="N95" s="197" t="s">
        <v>46</v>
      </c>
      <c r="O95" s="39"/>
      <c r="P95" s="198">
        <f>O95*H95</f>
        <v>0</v>
      </c>
      <c r="Q95" s="198">
        <v>0</v>
      </c>
      <c r="R95" s="198">
        <f>Q95*H95</f>
        <v>0</v>
      </c>
      <c r="S95" s="198">
        <v>0.28999999999999998</v>
      </c>
      <c r="T95" s="199">
        <f>S95*H95</f>
        <v>382.79999999999995</v>
      </c>
      <c r="AR95" s="21" t="s">
        <v>141</v>
      </c>
      <c r="AT95" s="21" t="s">
        <v>136</v>
      </c>
      <c r="AU95" s="21" t="s">
        <v>85</v>
      </c>
      <c r="AY95" s="21" t="s">
        <v>134</v>
      </c>
      <c r="BE95" s="200">
        <f>IF(N95="základní",J95,0)</f>
        <v>0</v>
      </c>
      <c r="BF95" s="200">
        <f>IF(N95="snížená",J95,0)</f>
        <v>0</v>
      </c>
      <c r="BG95" s="200">
        <f>IF(N95="zákl. přenesená",J95,0)</f>
        <v>0</v>
      </c>
      <c r="BH95" s="200">
        <f>IF(N95="sníž. přenesená",J95,0)</f>
        <v>0</v>
      </c>
      <c r="BI95" s="200">
        <f>IF(N95="nulová",J95,0)</f>
        <v>0</v>
      </c>
      <c r="BJ95" s="21" t="s">
        <v>83</v>
      </c>
      <c r="BK95" s="200">
        <f>ROUND(I95*H95,2)</f>
        <v>0</v>
      </c>
      <c r="BL95" s="21" t="s">
        <v>141</v>
      </c>
      <c r="BM95" s="21" t="s">
        <v>159</v>
      </c>
    </row>
    <row r="96" spans="2:65" s="1" customFormat="1" ht="16.5" customHeight="1">
      <c r="B96" s="38"/>
      <c r="C96" s="189" t="s">
        <v>160</v>
      </c>
      <c r="D96" s="189" t="s">
        <v>136</v>
      </c>
      <c r="E96" s="190" t="s">
        <v>161</v>
      </c>
      <c r="F96" s="191" t="s">
        <v>162</v>
      </c>
      <c r="G96" s="192" t="s">
        <v>163</v>
      </c>
      <c r="H96" s="193">
        <v>21.6</v>
      </c>
      <c r="I96" s="194"/>
      <c r="J96" s="195">
        <f>ROUND(I96*H96,2)</f>
        <v>0</v>
      </c>
      <c r="K96" s="191" t="s">
        <v>140</v>
      </c>
      <c r="L96" s="58"/>
      <c r="M96" s="196" t="s">
        <v>21</v>
      </c>
      <c r="N96" s="197" t="s">
        <v>46</v>
      </c>
      <c r="O96" s="39"/>
      <c r="P96" s="198">
        <f>O96*H96</f>
        <v>0</v>
      </c>
      <c r="Q96" s="198">
        <v>0</v>
      </c>
      <c r="R96" s="198">
        <f>Q96*H96</f>
        <v>0</v>
      </c>
      <c r="S96" s="198">
        <v>0</v>
      </c>
      <c r="T96" s="199">
        <f>S96*H96</f>
        <v>0</v>
      </c>
      <c r="AR96" s="21" t="s">
        <v>141</v>
      </c>
      <c r="AT96" s="21" t="s">
        <v>136</v>
      </c>
      <c r="AU96" s="21" t="s">
        <v>85</v>
      </c>
      <c r="AY96" s="21" t="s">
        <v>134</v>
      </c>
      <c r="BE96" s="200">
        <f>IF(N96="základní",J96,0)</f>
        <v>0</v>
      </c>
      <c r="BF96" s="200">
        <f>IF(N96="snížená",J96,0)</f>
        <v>0</v>
      </c>
      <c r="BG96" s="200">
        <f>IF(N96="zákl. přenesená",J96,0)</f>
        <v>0</v>
      </c>
      <c r="BH96" s="200">
        <f>IF(N96="sníž. přenesená",J96,0)</f>
        <v>0</v>
      </c>
      <c r="BI96" s="200">
        <f>IF(N96="nulová",J96,0)</f>
        <v>0</v>
      </c>
      <c r="BJ96" s="21" t="s">
        <v>83</v>
      </c>
      <c r="BK96" s="200">
        <f>ROUND(I96*H96,2)</f>
        <v>0</v>
      </c>
      <c r="BL96" s="21" t="s">
        <v>141</v>
      </c>
      <c r="BM96" s="21" t="s">
        <v>164</v>
      </c>
    </row>
    <row r="97" spans="2:65" s="11" customFormat="1" ht="13.5">
      <c r="B97" s="201"/>
      <c r="C97" s="202"/>
      <c r="D97" s="203" t="s">
        <v>143</v>
      </c>
      <c r="E97" s="204" t="s">
        <v>21</v>
      </c>
      <c r="F97" s="205" t="s">
        <v>165</v>
      </c>
      <c r="G97" s="202"/>
      <c r="H97" s="206">
        <v>21.6</v>
      </c>
      <c r="I97" s="207"/>
      <c r="J97" s="202"/>
      <c r="K97" s="202"/>
      <c r="L97" s="208"/>
      <c r="M97" s="209"/>
      <c r="N97" s="210"/>
      <c r="O97" s="210"/>
      <c r="P97" s="210"/>
      <c r="Q97" s="210"/>
      <c r="R97" s="210"/>
      <c r="S97" s="210"/>
      <c r="T97" s="211"/>
      <c r="AT97" s="212" t="s">
        <v>143</v>
      </c>
      <c r="AU97" s="212" t="s">
        <v>85</v>
      </c>
      <c r="AV97" s="11" t="s">
        <v>85</v>
      </c>
      <c r="AW97" s="11" t="s">
        <v>39</v>
      </c>
      <c r="AX97" s="11" t="s">
        <v>83</v>
      </c>
      <c r="AY97" s="212" t="s">
        <v>134</v>
      </c>
    </row>
    <row r="98" spans="2:65" s="1" customFormat="1" ht="16.5" customHeight="1">
      <c r="B98" s="38"/>
      <c r="C98" s="189" t="s">
        <v>166</v>
      </c>
      <c r="D98" s="189" t="s">
        <v>136</v>
      </c>
      <c r="E98" s="190" t="s">
        <v>167</v>
      </c>
      <c r="F98" s="191" t="s">
        <v>168</v>
      </c>
      <c r="G98" s="192" t="s">
        <v>163</v>
      </c>
      <c r="H98" s="193">
        <v>21.6</v>
      </c>
      <c r="I98" s="194"/>
      <c r="J98" s="195">
        <f>ROUND(I98*H98,2)</f>
        <v>0</v>
      </c>
      <c r="K98" s="191" t="s">
        <v>140</v>
      </c>
      <c r="L98" s="58"/>
      <c r="M98" s="196" t="s">
        <v>21</v>
      </c>
      <c r="N98" s="197" t="s">
        <v>46</v>
      </c>
      <c r="O98" s="39"/>
      <c r="P98" s="198">
        <f>O98*H98</f>
        <v>0</v>
      </c>
      <c r="Q98" s="198">
        <v>0</v>
      </c>
      <c r="R98" s="198">
        <f>Q98*H98</f>
        <v>0</v>
      </c>
      <c r="S98" s="198">
        <v>0</v>
      </c>
      <c r="T98" s="199">
        <f>S98*H98</f>
        <v>0</v>
      </c>
      <c r="AR98" s="21" t="s">
        <v>141</v>
      </c>
      <c r="AT98" s="21" t="s">
        <v>136</v>
      </c>
      <c r="AU98" s="21" t="s">
        <v>85</v>
      </c>
      <c r="AY98" s="21" t="s">
        <v>134</v>
      </c>
      <c r="BE98" s="200">
        <f>IF(N98="základní",J98,0)</f>
        <v>0</v>
      </c>
      <c r="BF98" s="200">
        <f>IF(N98="snížená",J98,0)</f>
        <v>0</v>
      </c>
      <c r="BG98" s="200">
        <f>IF(N98="zákl. přenesená",J98,0)</f>
        <v>0</v>
      </c>
      <c r="BH98" s="200">
        <f>IF(N98="sníž. přenesená",J98,0)</f>
        <v>0</v>
      </c>
      <c r="BI98" s="200">
        <f>IF(N98="nulová",J98,0)</f>
        <v>0</v>
      </c>
      <c r="BJ98" s="21" t="s">
        <v>83</v>
      </c>
      <c r="BK98" s="200">
        <f>ROUND(I98*H98,2)</f>
        <v>0</v>
      </c>
      <c r="BL98" s="21" t="s">
        <v>141</v>
      </c>
      <c r="BM98" s="21" t="s">
        <v>169</v>
      </c>
    </row>
    <row r="99" spans="2:65" s="1" customFormat="1" ht="25.5" customHeight="1">
      <c r="B99" s="38"/>
      <c r="C99" s="189" t="s">
        <v>170</v>
      </c>
      <c r="D99" s="189" t="s">
        <v>136</v>
      </c>
      <c r="E99" s="190" t="s">
        <v>171</v>
      </c>
      <c r="F99" s="191" t="s">
        <v>172</v>
      </c>
      <c r="G99" s="192" t="s">
        <v>163</v>
      </c>
      <c r="H99" s="193">
        <v>71.400000000000006</v>
      </c>
      <c r="I99" s="194"/>
      <c r="J99" s="195">
        <f>ROUND(I99*H99,2)</f>
        <v>0</v>
      </c>
      <c r="K99" s="191" t="s">
        <v>140</v>
      </c>
      <c r="L99" s="58"/>
      <c r="M99" s="196" t="s">
        <v>21</v>
      </c>
      <c r="N99" s="197" t="s">
        <v>46</v>
      </c>
      <c r="O99" s="39"/>
      <c r="P99" s="198">
        <f>O99*H99</f>
        <v>0</v>
      </c>
      <c r="Q99" s="198">
        <v>0</v>
      </c>
      <c r="R99" s="198">
        <f>Q99*H99</f>
        <v>0</v>
      </c>
      <c r="S99" s="198">
        <v>0</v>
      </c>
      <c r="T99" s="199">
        <f>S99*H99</f>
        <v>0</v>
      </c>
      <c r="AR99" s="21" t="s">
        <v>141</v>
      </c>
      <c r="AT99" s="21" t="s">
        <v>136</v>
      </c>
      <c r="AU99" s="21" t="s">
        <v>85</v>
      </c>
      <c r="AY99" s="21" t="s">
        <v>134</v>
      </c>
      <c r="BE99" s="200">
        <f>IF(N99="základní",J99,0)</f>
        <v>0</v>
      </c>
      <c r="BF99" s="200">
        <f>IF(N99="snížená",J99,0)</f>
        <v>0</v>
      </c>
      <c r="BG99" s="200">
        <f>IF(N99="zákl. přenesená",J99,0)</f>
        <v>0</v>
      </c>
      <c r="BH99" s="200">
        <f>IF(N99="sníž. přenesená",J99,0)</f>
        <v>0</v>
      </c>
      <c r="BI99" s="200">
        <f>IF(N99="nulová",J99,0)</f>
        <v>0</v>
      </c>
      <c r="BJ99" s="21" t="s">
        <v>83</v>
      </c>
      <c r="BK99" s="200">
        <f>ROUND(I99*H99,2)</f>
        <v>0</v>
      </c>
      <c r="BL99" s="21" t="s">
        <v>141</v>
      </c>
      <c r="BM99" s="21" t="s">
        <v>173</v>
      </c>
    </row>
    <row r="100" spans="2:65" s="11" customFormat="1" ht="13.5">
      <c r="B100" s="201"/>
      <c r="C100" s="202"/>
      <c r="D100" s="203" t="s">
        <v>143</v>
      </c>
      <c r="E100" s="204" t="s">
        <v>21</v>
      </c>
      <c r="F100" s="205" t="s">
        <v>174</v>
      </c>
      <c r="G100" s="202"/>
      <c r="H100" s="206">
        <v>71.400000000000006</v>
      </c>
      <c r="I100" s="207"/>
      <c r="J100" s="202"/>
      <c r="K100" s="202"/>
      <c r="L100" s="208"/>
      <c r="M100" s="209"/>
      <c r="N100" s="210"/>
      <c r="O100" s="210"/>
      <c r="P100" s="210"/>
      <c r="Q100" s="210"/>
      <c r="R100" s="210"/>
      <c r="S100" s="210"/>
      <c r="T100" s="211"/>
      <c r="AT100" s="212" t="s">
        <v>143</v>
      </c>
      <c r="AU100" s="212" t="s">
        <v>85</v>
      </c>
      <c r="AV100" s="11" t="s">
        <v>85</v>
      </c>
      <c r="AW100" s="11" t="s">
        <v>39</v>
      </c>
      <c r="AX100" s="11" t="s">
        <v>83</v>
      </c>
      <c r="AY100" s="212" t="s">
        <v>134</v>
      </c>
    </row>
    <row r="101" spans="2:65" s="1" customFormat="1" ht="25.5" customHeight="1">
      <c r="B101" s="38"/>
      <c r="C101" s="189" t="s">
        <v>175</v>
      </c>
      <c r="D101" s="189" t="s">
        <v>136</v>
      </c>
      <c r="E101" s="190" t="s">
        <v>176</v>
      </c>
      <c r="F101" s="191" t="s">
        <v>177</v>
      </c>
      <c r="G101" s="192" t="s">
        <v>163</v>
      </c>
      <c r="H101" s="193">
        <v>71.400000000000006</v>
      </c>
      <c r="I101" s="194"/>
      <c r="J101" s="195">
        <f>ROUND(I101*H101,2)</f>
        <v>0</v>
      </c>
      <c r="K101" s="191" t="s">
        <v>140</v>
      </c>
      <c r="L101" s="58"/>
      <c r="M101" s="196" t="s">
        <v>21</v>
      </c>
      <c r="N101" s="197" t="s">
        <v>46</v>
      </c>
      <c r="O101" s="39"/>
      <c r="P101" s="198">
        <f>O101*H101</f>
        <v>0</v>
      </c>
      <c r="Q101" s="198">
        <v>0</v>
      </c>
      <c r="R101" s="198">
        <f>Q101*H101</f>
        <v>0</v>
      </c>
      <c r="S101" s="198">
        <v>0</v>
      </c>
      <c r="T101" s="199">
        <f>S101*H101</f>
        <v>0</v>
      </c>
      <c r="AR101" s="21" t="s">
        <v>141</v>
      </c>
      <c r="AT101" s="21" t="s">
        <v>136</v>
      </c>
      <c r="AU101" s="21" t="s">
        <v>85</v>
      </c>
      <c r="AY101" s="21" t="s">
        <v>134</v>
      </c>
      <c r="BE101" s="200">
        <f>IF(N101="základní",J101,0)</f>
        <v>0</v>
      </c>
      <c r="BF101" s="200">
        <f>IF(N101="snížená",J101,0)</f>
        <v>0</v>
      </c>
      <c r="BG101" s="200">
        <f>IF(N101="zákl. přenesená",J101,0)</f>
        <v>0</v>
      </c>
      <c r="BH101" s="200">
        <f>IF(N101="sníž. přenesená",J101,0)</f>
        <v>0</v>
      </c>
      <c r="BI101" s="200">
        <f>IF(N101="nulová",J101,0)</f>
        <v>0</v>
      </c>
      <c r="BJ101" s="21" t="s">
        <v>83</v>
      </c>
      <c r="BK101" s="200">
        <f>ROUND(I101*H101,2)</f>
        <v>0</v>
      </c>
      <c r="BL101" s="21" t="s">
        <v>141</v>
      </c>
      <c r="BM101" s="21" t="s">
        <v>178</v>
      </c>
    </row>
    <row r="102" spans="2:65" s="1" customFormat="1" ht="16.5" customHeight="1">
      <c r="B102" s="38"/>
      <c r="C102" s="189" t="s">
        <v>179</v>
      </c>
      <c r="D102" s="189" t="s">
        <v>136</v>
      </c>
      <c r="E102" s="190" t="s">
        <v>180</v>
      </c>
      <c r="F102" s="191" t="s">
        <v>181</v>
      </c>
      <c r="G102" s="192" t="s">
        <v>163</v>
      </c>
      <c r="H102" s="193">
        <v>30</v>
      </c>
      <c r="I102" s="194"/>
      <c r="J102" s="195">
        <f>ROUND(I102*H102,2)</f>
        <v>0</v>
      </c>
      <c r="K102" s="191" t="s">
        <v>21</v>
      </c>
      <c r="L102" s="58"/>
      <c r="M102" s="196" t="s">
        <v>21</v>
      </c>
      <c r="N102" s="197" t="s">
        <v>46</v>
      </c>
      <c r="O102" s="39"/>
      <c r="P102" s="198">
        <f>O102*H102</f>
        <v>0</v>
      </c>
      <c r="Q102" s="198">
        <v>0</v>
      </c>
      <c r="R102" s="198">
        <f>Q102*H102</f>
        <v>0</v>
      </c>
      <c r="S102" s="198">
        <v>0</v>
      </c>
      <c r="T102" s="199">
        <f>S102*H102</f>
        <v>0</v>
      </c>
      <c r="AR102" s="21" t="s">
        <v>141</v>
      </c>
      <c r="AT102" s="21" t="s">
        <v>136</v>
      </c>
      <c r="AU102" s="21" t="s">
        <v>85</v>
      </c>
      <c r="AY102" s="21" t="s">
        <v>134</v>
      </c>
      <c r="BE102" s="200">
        <f>IF(N102="základní",J102,0)</f>
        <v>0</v>
      </c>
      <c r="BF102" s="200">
        <f>IF(N102="snížená",J102,0)</f>
        <v>0</v>
      </c>
      <c r="BG102" s="200">
        <f>IF(N102="zákl. přenesená",J102,0)</f>
        <v>0</v>
      </c>
      <c r="BH102" s="200">
        <f>IF(N102="sníž. přenesená",J102,0)</f>
        <v>0</v>
      </c>
      <c r="BI102" s="200">
        <f>IF(N102="nulová",J102,0)</f>
        <v>0</v>
      </c>
      <c r="BJ102" s="21" t="s">
        <v>83</v>
      </c>
      <c r="BK102" s="200">
        <f>ROUND(I102*H102,2)</f>
        <v>0</v>
      </c>
      <c r="BL102" s="21" t="s">
        <v>141</v>
      </c>
      <c r="BM102" s="21" t="s">
        <v>182</v>
      </c>
    </row>
    <row r="103" spans="2:65" s="11" customFormat="1" ht="13.5">
      <c r="B103" s="201"/>
      <c r="C103" s="202"/>
      <c r="D103" s="203" t="s">
        <v>143</v>
      </c>
      <c r="E103" s="204" t="s">
        <v>21</v>
      </c>
      <c r="F103" s="205" t="s">
        <v>183</v>
      </c>
      <c r="G103" s="202"/>
      <c r="H103" s="206">
        <v>30</v>
      </c>
      <c r="I103" s="207"/>
      <c r="J103" s="202"/>
      <c r="K103" s="202"/>
      <c r="L103" s="208"/>
      <c r="M103" s="209"/>
      <c r="N103" s="210"/>
      <c r="O103" s="210"/>
      <c r="P103" s="210"/>
      <c r="Q103" s="210"/>
      <c r="R103" s="210"/>
      <c r="S103" s="210"/>
      <c r="T103" s="211"/>
      <c r="AT103" s="212" t="s">
        <v>143</v>
      </c>
      <c r="AU103" s="212" t="s">
        <v>85</v>
      </c>
      <c r="AV103" s="11" t="s">
        <v>85</v>
      </c>
      <c r="AW103" s="11" t="s">
        <v>39</v>
      </c>
      <c r="AX103" s="11" t="s">
        <v>83</v>
      </c>
      <c r="AY103" s="212" t="s">
        <v>134</v>
      </c>
    </row>
    <row r="104" spans="2:65" s="1" customFormat="1" ht="25.5" customHeight="1">
      <c r="B104" s="38"/>
      <c r="C104" s="189" t="s">
        <v>184</v>
      </c>
      <c r="D104" s="189" t="s">
        <v>136</v>
      </c>
      <c r="E104" s="190" t="s">
        <v>185</v>
      </c>
      <c r="F104" s="191" t="s">
        <v>186</v>
      </c>
      <c r="G104" s="192" t="s">
        <v>163</v>
      </c>
      <c r="H104" s="193">
        <v>30</v>
      </c>
      <c r="I104" s="194"/>
      <c r="J104" s="195">
        <f>ROUND(I104*H104,2)</f>
        <v>0</v>
      </c>
      <c r="K104" s="191" t="s">
        <v>21</v>
      </c>
      <c r="L104" s="58"/>
      <c r="M104" s="196" t="s">
        <v>21</v>
      </c>
      <c r="N104" s="197" t="s">
        <v>46</v>
      </c>
      <c r="O104" s="39"/>
      <c r="P104" s="198">
        <f>O104*H104</f>
        <v>0</v>
      </c>
      <c r="Q104" s="198">
        <v>0</v>
      </c>
      <c r="R104" s="198">
        <f>Q104*H104</f>
        <v>0</v>
      </c>
      <c r="S104" s="198">
        <v>0</v>
      </c>
      <c r="T104" s="199">
        <f>S104*H104</f>
        <v>0</v>
      </c>
      <c r="AR104" s="21" t="s">
        <v>141</v>
      </c>
      <c r="AT104" s="21" t="s">
        <v>136</v>
      </c>
      <c r="AU104" s="21" t="s">
        <v>85</v>
      </c>
      <c r="AY104" s="21" t="s">
        <v>134</v>
      </c>
      <c r="BE104" s="200">
        <f>IF(N104="základní",J104,0)</f>
        <v>0</v>
      </c>
      <c r="BF104" s="200">
        <f>IF(N104="snížená",J104,0)</f>
        <v>0</v>
      </c>
      <c r="BG104" s="200">
        <f>IF(N104="zákl. přenesená",J104,0)</f>
        <v>0</v>
      </c>
      <c r="BH104" s="200">
        <f>IF(N104="sníž. přenesená",J104,0)</f>
        <v>0</v>
      </c>
      <c r="BI104" s="200">
        <f>IF(N104="nulová",J104,0)</f>
        <v>0</v>
      </c>
      <c r="BJ104" s="21" t="s">
        <v>83</v>
      </c>
      <c r="BK104" s="200">
        <f>ROUND(I104*H104,2)</f>
        <v>0</v>
      </c>
      <c r="BL104" s="21" t="s">
        <v>141</v>
      </c>
      <c r="BM104" s="21" t="s">
        <v>187</v>
      </c>
    </row>
    <row r="105" spans="2:65" s="1" customFormat="1" ht="25.5" customHeight="1">
      <c r="B105" s="38"/>
      <c r="C105" s="189" t="s">
        <v>188</v>
      </c>
      <c r="D105" s="189" t="s">
        <v>136</v>
      </c>
      <c r="E105" s="190" t="s">
        <v>189</v>
      </c>
      <c r="F105" s="191" t="s">
        <v>190</v>
      </c>
      <c r="G105" s="192" t="s">
        <v>163</v>
      </c>
      <c r="H105" s="193">
        <v>20</v>
      </c>
      <c r="I105" s="194"/>
      <c r="J105" s="195">
        <f>ROUND(I105*H105,2)</f>
        <v>0</v>
      </c>
      <c r="K105" s="191" t="s">
        <v>21</v>
      </c>
      <c r="L105" s="58"/>
      <c r="M105" s="196" t="s">
        <v>21</v>
      </c>
      <c r="N105" s="197" t="s">
        <v>46</v>
      </c>
      <c r="O105" s="39"/>
      <c r="P105" s="198">
        <f>O105*H105</f>
        <v>0</v>
      </c>
      <c r="Q105" s="198">
        <v>0</v>
      </c>
      <c r="R105" s="198">
        <f>Q105*H105</f>
        <v>0</v>
      </c>
      <c r="S105" s="198">
        <v>0</v>
      </c>
      <c r="T105" s="199">
        <f>S105*H105</f>
        <v>0</v>
      </c>
      <c r="AR105" s="21" t="s">
        <v>141</v>
      </c>
      <c r="AT105" s="21" t="s">
        <v>136</v>
      </c>
      <c r="AU105" s="21" t="s">
        <v>85</v>
      </c>
      <c r="AY105" s="21" t="s">
        <v>134</v>
      </c>
      <c r="BE105" s="200">
        <f>IF(N105="základní",J105,0)</f>
        <v>0</v>
      </c>
      <c r="BF105" s="200">
        <f>IF(N105="snížená",J105,0)</f>
        <v>0</v>
      </c>
      <c r="BG105" s="200">
        <f>IF(N105="zákl. přenesená",J105,0)</f>
        <v>0</v>
      </c>
      <c r="BH105" s="200">
        <f>IF(N105="sníž. přenesená",J105,0)</f>
        <v>0</v>
      </c>
      <c r="BI105" s="200">
        <f>IF(N105="nulová",J105,0)</f>
        <v>0</v>
      </c>
      <c r="BJ105" s="21" t="s">
        <v>83</v>
      </c>
      <c r="BK105" s="200">
        <f>ROUND(I105*H105,2)</f>
        <v>0</v>
      </c>
      <c r="BL105" s="21" t="s">
        <v>141</v>
      </c>
      <c r="BM105" s="21" t="s">
        <v>191</v>
      </c>
    </row>
    <row r="106" spans="2:65" s="1" customFormat="1" ht="25.5" customHeight="1">
      <c r="B106" s="38"/>
      <c r="C106" s="189" t="s">
        <v>192</v>
      </c>
      <c r="D106" s="189" t="s">
        <v>136</v>
      </c>
      <c r="E106" s="190" t="s">
        <v>193</v>
      </c>
      <c r="F106" s="191" t="s">
        <v>194</v>
      </c>
      <c r="G106" s="192" t="s">
        <v>163</v>
      </c>
      <c r="H106" s="193">
        <v>20</v>
      </c>
      <c r="I106" s="194"/>
      <c r="J106" s="195">
        <f>ROUND(I106*H106,2)</f>
        <v>0</v>
      </c>
      <c r="K106" s="191" t="s">
        <v>21</v>
      </c>
      <c r="L106" s="58"/>
      <c r="M106" s="196" t="s">
        <v>21</v>
      </c>
      <c r="N106" s="197" t="s">
        <v>46</v>
      </c>
      <c r="O106" s="39"/>
      <c r="P106" s="198">
        <f>O106*H106</f>
        <v>0</v>
      </c>
      <c r="Q106" s="198">
        <v>0</v>
      </c>
      <c r="R106" s="198">
        <f>Q106*H106</f>
        <v>0</v>
      </c>
      <c r="S106" s="198">
        <v>0</v>
      </c>
      <c r="T106" s="199">
        <f>S106*H106</f>
        <v>0</v>
      </c>
      <c r="AR106" s="21" t="s">
        <v>141</v>
      </c>
      <c r="AT106" s="21" t="s">
        <v>136</v>
      </c>
      <c r="AU106" s="21" t="s">
        <v>85</v>
      </c>
      <c r="AY106" s="21" t="s">
        <v>134</v>
      </c>
      <c r="BE106" s="200">
        <f>IF(N106="základní",J106,0)</f>
        <v>0</v>
      </c>
      <c r="BF106" s="200">
        <f>IF(N106="snížená",J106,0)</f>
        <v>0</v>
      </c>
      <c r="BG106" s="200">
        <f>IF(N106="zákl. přenesená",J106,0)</f>
        <v>0</v>
      </c>
      <c r="BH106" s="200">
        <f>IF(N106="sníž. přenesená",J106,0)</f>
        <v>0</v>
      </c>
      <c r="BI106" s="200">
        <f>IF(N106="nulová",J106,0)</f>
        <v>0</v>
      </c>
      <c r="BJ106" s="21" t="s">
        <v>83</v>
      </c>
      <c r="BK106" s="200">
        <f>ROUND(I106*H106,2)</f>
        <v>0</v>
      </c>
      <c r="BL106" s="21" t="s">
        <v>141</v>
      </c>
      <c r="BM106" s="21" t="s">
        <v>195</v>
      </c>
    </row>
    <row r="107" spans="2:65" s="1" customFormat="1" ht="25.5" customHeight="1">
      <c r="B107" s="38"/>
      <c r="C107" s="189" t="s">
        <v>196</v>
      </c>
      <c r="D107" s="189" t="s">
        <v>136</v>
      </c>
      <c r="E107" s="190" t="s">
        <v>197</v>
      </c>
      <c r="F107" s="191" t="s">
        <v>198</v>
      </c>
      <c r="G107" s="192" t="s">
        <v>163</v>
      </c>
      <c r="H107" s="193">
        <v>8.7750000000000004</v>
      </c>
      <c r="I107" s="194"/>
      <c r="J107" s="195">
        <f>ROUND(I107*H107,2)</f>
        <v>0</v>
      </c>
      <c r="K107" s="191" t="s">
        <v>21</v>
      </c>
      <c r="L107" s="58"/>
      <c r="M107" s="196" t="s">
        <v>21</v>
      </c>
      <c r="N107" s="197" t="s">
        <v>46</v>
      </c>
      <c r="O107" s="39"/>
      <c r="P107" s="198">
        <f>O107*H107</f>
        <v>0</v>
      </c>
      <c r="Q107" s="198">
        <v>0</v>
      </c>
      <c r="R107" s="198">
        <f>Q107*H107</f>
        <v>0</v>
      </c>
      <c r="S107" s="198">
        <v>0</v>
      </c>
      <c r="T107" s="199">
        <f>S107*H107</f>
        <v>0</v>
      </c>
      <c r="AR107" s="21" t="s">
        <v>141</v>
      </c>
      <c r="AT107" s="21" t="s">
        <v>136</v>
      </c>
      <c r="AU107" s="21" t="s">
        <v>85</v>
      </c>
      <c r="AY107" s="21" t="s">
        <v>134</v>
      </c>
      <c r="BE107" s="200">
        <f>IF(N107="základní",J107,0)</f>
        <v>0</v>
      </c>
      <c r="BF107" s="200">
        <f>IF(N107="snížená",J107,0)</f>
        <v>0</v>
      </c>
      <c r="BG107" s="200">
        <f>IF(N107="zákl. přenesená",J107,0)</f>
        <v>0</v>
      </c>
      <c r="BH107" s="200">
        <f>IF(N107="sníž. přenesená",J107,0)</f>
        <v>0</v>
      </c>
      <c r="BI107" s="200">
        <f>IF(N107="nulová",J107,0)</f>
        <v>0</v>
      </c>
      <c r="BJ107" s="21" t="s">
        <v>83</v>
      </c>
      <c r="BK107" s="200">
        <f>ROUND(I107*H107,2)</f>
        <v>0</v>
      </c>
      <c r="BL107" s="21" t="s">
        <v>141</v>
      </c>
      <c r="BM107" s="21" t="s">
        <v>199</v>
      </c>
    </row>
    <row r="108" spans="2:65" s="11" customFormat="1" ht="13.5">
      <c r="B108" s="201"/>
      <c r="C108" s="202"/>
      <c r="D108" s="203" t="s">
        <v>143</v>
      </c>
      <c r="E108" s="204" t="s">
        <v>21</v>
      </c>
      <c r="F108" s="205" t="s">
        <v>200</v>
      </c>
      <c r="G108" s="202"/>
      <c r="H108" s="206">
        <v>8.7750000000000004</v>
      </c>
      <c r="I108" s="207"/>
      <c r="J108" s="202"/>
      <c r="K108" s="202"/>
      <c r="L108" s="208"/>
      <c r="M108" s="209"/>
      <c r="N108" s="210"/>
      <c r="O108" s="210"/>
      <c r="P108" s="210"/>
      <c r="Q108" s="210"/>
      <c r="R108" s="210"/>
      <c r="S108" s="210"/>
      <c r="T108" s="211"/>
      <c r="AT108" s="212" t="s">
        <v>143</v>
      </c>
      <c r="AU108" s="212" t="s">
        <v>85</v>
      </c>
      <c r="AV108" s="11" t="s">
        <v>85</v>
      </c>
      <c r="AW108" s="11" t="s">
        <v>39</v>
      </c>
      <c r="AX108" s="11" t="s">
        <v>83</v>
      </c>
      <c r="AY108" s="212" t="s">
        <v>134</v>
      </c>
    </row>
    <row r="109" spans="2:65" s="1" customFormat="1" ht="16.5" customHeight="1">
      <c r="B109" s="38"/>
      <c r="C109" s="189" t="s">
        <v>10</v>
      </c>
      <c r="D109" s="189" t="s">
        <v>136</v>
      </c>
      <c r="E109" s="190" t="s">
        <v>201</v>
      </c>
      <c r="F109" s="191" t="s">
        <v>202</v>
      </c>
      <c r="G109" s="192" t="s">
        <v>163</v>
      </c>
      <c r="H109" s="193">
        <v>8.7750000000000004</v>
      </c>
      <c r="I109" s="194"/>
      <c r="J109" s="195">
        <f>ROUND(I109*H109,2)</f>
        <v>0</v>
      </c>
      <c r="K109" s="191" t="s">
        <v>21</v>
      </c>
      <c r="L109" s="58"/>
      <c r="M109" s="196" t="s">
        <v>21</v>
      </c>
      <c r="N109" s="197" t="s">
        <v>46</v>
      </c>
      <c r="O109" s="39"/>
      <c r="P109" s="198">
        <f>O109*H109</f>
        <v>0</v>
      </c>
      <c r="Q109" s="198">
        <v>0</v>
      </c>
      <c r="R109" s="198">
        <f>Q109*H109</f>
        <v>0</v>
      </c>
      <c r="S109" s="198">
        <v>0</v>
      </c>
      <c r="T109" s="199">
        <f>S109*H109</f>
        <v>0</v>
      </c>
      <c r="AR109" s="21" t="s">
        <v>141</v>
      </c>
      <c r="AT109" s="21" t="s">
        <v>136</v>
      </c>
      <c r="AU109" s="21" t="s">
        <v>85</v>
      </c>
      <c r="AY109" s="21" t="s">
        <v>134</v>
      </c>
      <c r="BE109" s="200">
        <f>IF(N109="základní",J109,0)</f>
        <v>0</v>
      </c>
      <c r="BF109" s="200">
        <f>IF(N109="snížená",J109,0)</f>
        <v>0</v>
      </c>
      <c r="BG109" s="200">
        <f>IF(N109="zákl. přenesená",J109,0)</f>
        <v>0</v>
      </c>
      <c r="BH109" s="200">
        <f>IF(N109="sníž. přenesená",J109,0)</f>
        <v>0</v>
      </c>
      <c r="BI109" s="200">
        <f>IF(N109="nulová",J109,0)</f>
        <v>0</v>
      </c>
      <c r="BJ109" s="21" t="s">
        <v>83</v>
      </c>
      <c r="BK109" s="200">
        <f>ROUND(I109*H109,2)</f>
        <v>0</v>
      </c>
      <c r="BL109" s="21" t="s">
        <v>141</v>
      </c>
      <c r="BM109" s="21" t="s">
        <v>203</v>
      </c>
    </row>
    <row r="110" spans="2:65" s="1" customFormat="1" ht="16.5" customHeight="1">
      <c r="B110" s="38"/>
      <c r="C110" s="189" t="s">
        <v>204</v>
      </c>
      <c r="D110" s="189" t="s">
        <v>136</v>
      </c>
      <c r="E110" s="190" t="s">
        <v>205</v>
      </c>
      <c r="F110" s="191" t="s">
        <v>206</v>
      </c>
      <c r="G110" s="192" t="s">
        <v>163</v>
      </c>
      <c r="H110" s="193">
        <v>151.77500000000001</v>
      </c>
      <c r="I110" s="194"/>
      <c r="J110" s="195">
        <f>ROUND(I110*H110,2)</f>
        <v>0</v>
      </c>
      <c r="K110" s="191" t="s">
        <v>140</v>
      </c>
      <c r="L110" s="58"/>
      <c r="M110" s="196" t="s">
        <v>21</v>
      </c>
      <c r="N110" s="197" t="s">
        <v>46</v>
      </c>
      <c r="O110" s="39"/>
      <c r="P110" s="198">
        <f>O110*H110</f>
        <v>0</v>
      </c>
      <c r="Q110" s="198">
        <v>0</v>
      </c>
      <c r="R110" s="198">
        <f>Q110*H110</f>
        <v>0</v>
      </c>
      <c r="S110" s="198">
        <v>0</v>
      </c>
      <c r="T110" s="199">
        <f>S110*H110</f>
        <v>0</v>
      </c>
      <c r="AR110" s="21" t="s">
        <v>141</v>
      </c>
      <c r="AT110" s="21" t="s">
        <v>136</v>
      </c>
      <c r="AU110" s="21" t="s">
        <v>85</v>
      </c>
      <c r="AY110" s="21" t="s">
        <v>134</v>
      </c>
      <c r="BE110" s="200">
        <f>IF(N110="základní",J110,0)</f>
        <v>0</v>
      </c>
      <c r="BF110" s="200">
        <f>IF(N110="snížená",J110,0)</f>
        <v>0</v>
      </c>
      <c r="BG110" s="200">
        <f>IF(N110="zákl. přenesená",J110,0)</f>
        <v>0</v>
      </c>
      <c r="BH110" s="200">
        <f>IF(N110="sníž. přenesená",J110,0)</f>
        <v>0</v>
      </c>
      <c r="BI110" s="200">
        <f>IF(N110="nulová",J110,0)</f>
        <v>0</v>
      </c>
      <c r="BJ110" s="21" t="s">
        <v>83</v>
      </c>
      <c r="BK110" s="200">
        <f>ROUND(I110*H110,2)</f>
        <v>0</v>
      </c>
      <c r="BL110" s="21" t="s">
        <v>141</v>
      </c>
      <c r="BM110" s="21" t="s">
        <v>207</v>
      </c>
    </row>
    <row r="111" spans="2:65" s="11" customFormat="1" ht="13.5">
      <c r="B111" s="201"/>
      <c r="C111" s="202"/>
      <c r="D111" s="203" t="s">
        <v>143</v>
      </c>
      <c r="E111" s="204" t="s">
        <v>21</v>
      </c>
      <c r="F111" s="205" t="s">
        <v>208</v>
      </c>
      <c r="G111" s="202"/>
      <c r="H111" s="206">
        <v>151.77500000000001</v>
      </c>
      <c r="I111" s="207"/>
      <c r="J111" s="202"/>
      <c r="K111" s="202"/>
      <c r="L111" s="208"/>
      <c r="M111" s="209"/>
      <c r="N111" s="210"/>
      <c r="O111" s="210"/>
      <c r="P111" s="210"/>
      <c r="Q111" s="210"/>
      <c r="R111" s="210"/>
      <c r="S111" s="210"/>
      <c r="T111" s="211"/>
      <c r="AT111" s="212" t="s">
        <v>143</v>
      </c>
      <c r="AU111" s="212" t="s">
        <v>85</v>
      </c>
      <c r="AV111" s="11" t="s">
        <v>85</v>
      </c>
      <c r="AW111" s="11" t="s">
        <v>39</v>
      </c>
      <c r="AX111" s="11" t="s">
        <v>83</v>
      </c>
      <c r="AY111" s="212" t="s">
        <v>134</v>
      </c>
    </row>
    <row r="112" spans="2:65" s="1" customFormat="1" ht="25.5" customHeight="1">
      <c r="B112" s="38"/>
      <c r="C112" s="189" t="s">
        <v>209</v>
      </c>
      <c r="D112" s="189" t="s">
        <v>136</v>
      </c>
      <c r="E112" s="190" t="s">
        <v>210</v>
      </c>
      <c r="F112" s="191" t="s">
        <v>211</v>
      </c>
      <c r="G112" s="192" t="s">
        <v>163</v>
      </c>
      <c r="H112" s="193">
        <v>2276.625</v>
      </c>
      <c r="I112" s="194"/>
      <c r="J112" s="195">
        <f>ROUND(I112*H112,2)</f>
        <v>0</v>
      </c>
      <c r="K112" s="191" t="s">
        <v>140</v>
      </c>
      <c r="L112" s="58"/>
      <c r="M112" s="196" t="s">
        <v>21</v>
      </c>
      <c r="N112" s="197" t="s">
        <v>46</v>
      </c>
      <c r="O112" s="39"/>
      <c r="P112" s="198">
        <f>O112*H112</f>
        <v>0</v>
      </c>
      <c r="Q112" s="198">
        <v>0</v>
      </c>
      <c r="R112" s="198">
        <f>Q112*H112</f>
        <v>0</v>
      </c>
      <c r="S112" s="198">
        <v>0</v>
      </c>
      <c r="T112" s="199">
        <f>S112*H112</f>
        <v>0</v>
      </c>
      <c r="AR112" s="21" t="s">
        <v>141</v>
      </c>
      <c r="AT112" s="21" t="s">
        <v>136</v>
      </c>
      <c r="AU112" s="21" t="s">
        <v>85</v>
      </c>
      <c r="AY112" s="21" t="s">
        <v>134</v>
      </c>
      <c r="BE112" s="200">
        <f>IF(N112="základní",J112,0)</f>
        <v>0</v>
      </c>
      <c r="BF112" s="200">
        <f>IF(N112="snížená",J112,0)</f>
        <v>0</v>
      </c>
      <c r="BG112" s="200">
        <f>IF(N112="zákl. přenesená",J112,0)</f>
        <v>0</v>
      </c>
      <c r="BH112" s="200">
        <f>IF(N112="sníž. přenesená",J112,0)</f>
        <v>0</v>
      </c>
      <c r="BI112" s="200">
        <f>IF(N112="nulová",J112,0)</f>
        <v>0</v>
      </c>
      <c r="BJ112" s="21" t="s">
        <v>83</v>
      </c>
      <c r="BK112" s="200">
        <f>ROUND(I112*H112,2)</f>
        <v>0</v>
      </c>
      <c r="BL112" s="21" t="s">
        <v>141</v>
      </c>
      <c r="BM112" s="21" t="s">
        <v>212</v>
      </c>
    </row>
    <row r="113" spans="2:65" s="11" customFormat="1" ht="13.5">
      <c r="B113" s="201"/>
      <c r="C113" s="202"/>
      <c r="D113" s="203" t="s">
        <v>143</v>
      </c>
      <c r="E113" s="204" t="s">
        <v>21</v>
      </c>
      <c r="F113" s="205" t="s">
        <v>213</v>
      </c>
      <c r="G113" s="202"/>
      <c r="H113" s="206">
        <v>2276.625</v>
      </c>
      <c r="I113" s="207"/>
      <c r="J113" s="202"/>
      <c r="K113" s="202"/>
      <c r="L113" s="208"/>
      <c r="M113" s="209"/>
      <c r="N113" s="210"/>
      <c r="O113" s="210"/>
      <c r="P113" s="210"/>
      <c r="Q113" s="210"/>
      <c r="R113" s="210"/>
      <c r="S113" s="210"/>
      <c r="T113" s="211"/>
      <c r="AT113" s="212" t="s">
        <v>143</v>
      </c>
      <c r="AU113" s="212" t="s">
        <v>85</v>
      </c>
      <c r="AV113" s="11" t="s">
        <v>85</v>
      </c>
      <c r="AW113" s="11" t="s">
        <v>39</v>
      </c>
      <c r="AX113" s="11" t="s">
        <v>83</v>
      </c>
      <c r="AY113" s="212" t="s">
        <v>134</v>
      </c>
    </row>
    <row r="114" spans="2:65" s="1" customFormat="1" ht="16.5" customHeight="1">
      <c r="B114" s="38"/>
      <c r="C114" s="189" t="s">
        <v>214</v>
      </c>
      <c r="D114" s="189" t="s">
        <v>136</v>
      </c>
      <c r="E114" s="190" t="s">
        <v>215</v>
      </c>
      <c r="F114" s="191" t="s">
        <v>216</v>
      </c>
      <c r="G114" s="192" t="s">
        <v>139</v>
      </c>
      <c r="H114" s="193">
        <v>1541</v>
      </c>
      <c r="I114" s="194"/>
      <c r="J114" s="195">
        <f>ROUND(I114*H114,2)</f>
        <v>0</v>
      </c>
      <c r="K114" s="191" t="s">
        <v>140</v>
      </c>
      <c r="L114" s="58"/>
      <c r="M114" s="196" t="s">
        <v>21</v>
      </c>
      <c r="N114" s="197" t="s">
        <v>46</v>
      </c>
      <c r="O114" s="39"/>
      <c r="P114" s="198">
        <f>O114*H114</f>
        <v>0</v>
      </c>
      <c r="Q114" s="198">
        <v>0</v>
      </c>
      <c r="R114" s="198">
        <f>Q114*H114</f>
        <v>0</v>
      </c>
      <c r="S114" s="198">
        <v>0</v>
      </c>
      <c r="T114" s="199">
        <f>S114*H114</f>
        <v>0</v>
      </c>
      <c r="AR114" s="21" t="s">
        <v>141</v>
      </c>
      <c r="AT114" s="21" t="s">
        <v>136</v>
      </c>
      <c r="AU114" s="21" t="s">
        <v>85</v>
      </c>
      <c r="AY114" s="21" t="s">
        <v>134</v>
      </c>
      <c r="BE114" s="200">
        <f>IF(N114="základní",J114,0)</f>
        <v>0</v>
      </c>
      <c r="BF114" s="200">
        <f>IF(N114="snížená",J114,0)</f>
        <v>0</v>
      </c>
      <c r="BG114" s="200">
        <f>IF(N114="zákl. přenesená",J114,0)</f>
        <v>0</v>
      </c>
      <c r="BH114" s="200">
        <f>IF(N114="sníž. přenesená",J114,0)</f>
        <v>0</v>
      </c>
      <c r="BI114" s="200">
        <f>IF(N114="nulová",J114,0)</f>
        <v>0</v>
      </c>
      <c r="BJ114" s="21" t="s">
        <v>83</v>
      </c>
      <c r="BK114" s="200">
        <f>ROUND(I114*H114,2)</f>
        <v>0</v>
      </c>
      <c r="BL114" s="21" t="s">
        <v>141</v>
      </c>
      <c r="BM114" s="21" t="s">
        <v>217</v>
      </c>
    </row>
    <row r="115" spans="2:65" s="11" customFormat="1" ht="13.5">
      <c r="B115" s="201"/>
      <c r="C115" s="202"/>
      <c r="D115" s="203" t="s">
        <v>143</v>
      </c>
      <c r="E115" s="204" t="s">
        <v>21</v>
      </c>
      <c r="F115" s="205" t="s">
        <v>218</v>
      </c>
      <c r="G115" s="202"/>
      <c r="H115" s="206">
        <v>1541</v>
      </c>
      <c r="I115" s="207"/>
      <c r="J115" s="202"/>
      <c r="K115" s="202"/>
      <c r="L115" s="208"/>
      <c r="M115" s="209"/>
      <c r="N115" s="210"/>
      <c r="O115" s="210"/>
      <c r="P115" s="210"/>
      <c r="Q115" s="210"/>
      <c r="R115" s="210"/>
      <c r="S115" s="210"/>
      <c r="T115" s="211"/>
      <c r="AT115" s="212" t="s">
        <v>143</v>
      </c>
      <c r="AU115" s="212" t="s">
        <v>85</v>
      </c>
      <c r="AV115" s="11" t="s">
        <v>85</v>
      </c>
      <c r="AW115" s="11" t="s">
        <v>39</v>
      </c>
      <c r="AX115" s="11" t="s">
        <v>83</v>
      </c>
      <c r="AY115" s="212" t="s">
        <v>134</v>
      </c>
    </row>
    <row r="116" spans="2:65" s="1" customFormat="1" ht="16.5" customHeight="1">
      <c r="B116" s="38"/>
      <c r="C116" s="189" t="s">
        <v>219</v>
      </c>
      <c r="D116" s="189" t="s">
        <v>136</v>
      </c>
      <c r="E116" s="190" t="s">
        <v>220</v>
      </c>
      <c r="F116" s="191" t="s">
        <v>221</v>
      </c>
      <c r="G116" s="192" t="s">
        <v>222</v>
      </c>
      <c r="H116" s="193">
        <v>5</v>
      </c>
      <c r="I116" s="194"/>
      <c r="J116" s="195">
        <f>ROUND(I116*H116,2)</f>
        <v>0</v>
      </c>
      <c r="K116" s="191" t="s">
        <v>140</v>
      </c>
      <c r="L116" s="58"/>
      <c r="M116" s="196" t="s">
        <v>21</v>
      </c>
      <c r="N116" s="197" t="s">
        <v>46</v>
      </c>
      <c r="O116" s="39"/>
      <c r="P116" s="198">
        <f>O116*H116</f>
        <v>0</v>
      </c>
      <c r="Q116" s="198">
        <v>0</v>
      </c>
      <c r="R116" s="198">
        <f>Q116*H116</f>
        <v>0</v>
      </c>
      <c r="S116" s="198">
        <v>0</v>
      </c>
      <c r="T116" s="199">
        <f>S116*H116</f>
        <v>0</v>
      </c>
      <c r="AR116" s="21" t="s">
        <v>141</v>
      </c>
      <c r="AT116" s="21" t="s">
        <v>136</v>
      </c>
      <c r="AU116" s="21" t="s">
        <v>85</v>
      </c>
      <c r="AY116" s="21" t="s">
        <v>134</v>
      </c>
      <c r="BE116" s="200">
        <f>IF(N116="základní",J116,0)</f>
        <v>0</v>
      </c>
      <c r="BF116" s="200">
        <f>IF(N116="snížená",J116,0)</f>
        <v>0</v>
      </c>
      <c r="BG116" s="200">
        <f>IF(N116="zákl. přenesená",J116,0)</f>
        <v>0</v>
      </c>
      <c r="BH116" s="200">
        <f>IF(N116="sníž. přenesená",J116,0)</f>
        <v>0</v>
      </c>
      <c r="BI116" s="200">
        <f>IF(N116="nulová",J116,0)</f>
        <v>0</v>
      </c>
      <c r="BJ116" s="21" t="s">
        <v>83</v>
      </c>
      <c r="BK116" s="200">
        <f>ROUND(I116*H116,2)</f>
        <v>0</v>
      </c>
      <c r="BL116" s="21" t="s">
        <v>141</v>
      </c>
      <c r="BM116" s="21" t="s">
        <v>223</v>
      </c>
    </row>
    <row r="117" spans="2:65" s="10" customFormat="1" ht="29.85" customHeight="1">
      <c r="B117" s="173"/>
      <c r="C117" s="174"/>
      <c r="D117" s="175" t="s">
        <v>74</v>
      </c>
      <c r="E117" s="187" t="s">
        <v>179</v>
      </c>
      <c r="F117" s="187" t="s">
        <v>224</v>
      </c>
      <c r="G117" s="174"/>
      <c r="H117" s="174"/>
      <c r="I117" s="177"/>
      <c r="J117" s="188">
        <f>BK117</f>
        <v>0</v>
      </c>
      <c r="K117" s="174"/>
      <c r="L117" s="179"/>
      <c r="M117" s="180"/>
      <c r="N117" s="181"/>
      <c r="O117" s="181"/>
      <c r="P117" s="182">
        <f>SUM(P118:P126)</f>
        <v>0</v>
      </c>
      <c r="Q117" s="181"/>
      <c r="R117" s="182">
        <f>SUM(R118:R126)</f>
        <v>0.95520000000000005</v>
      </c>
      <c r="S117" s="181"/>
      <c r="T117" s="183">
        <f>SUM(T118:T126)</f>
        <v>0</v>
      </c>
      <c r="AR117" s="184" t="s">
        <v>83</v>
      </c>
      <c r="AT117" s="185" t="s">
        <v>74</v>
      </c>
      <c r="AU117" s="185" t="s">
        <v>83</v>
      </c>
      <c r="AY117" s="184" t="s">
        <v>134</v>
      </c>
      <c r="BK117" s="186">
        <f>SUM(BK118:BK126)</f>
        <v>0</v>
      </c>
    </row>
    <row r="118" spans="2:65" s="1" customFormat="1" ht="16.5" customHeight="1">
      <c r="B118" s="38"/>
      <c r="C118" s="189" t="s">
        <v>225</v>
      </c>
      <c r="D118" s="189" t="s">
        <v>136</v>
      </c>
      <c r="E118" s="190" t="s">
        <v>226</v>
      </c>
      <c r="F118" s="191" t="s">
        <v>162</v>
      </c>
      <c r="G118" s="192" t="s">
        <v>163</v>
      </c>
      <c r="H118" s="193">
        <v>396</v>
      </c>
      <c r="I118" s="194"/>
      <c r="J118" s="195">
        <f>ROUND(I118*H118,2)</f>
        <v>0</v>
      </c>
      <c r="K118" s="191" t="s">
        <v>21</v>
      </c>
      <c r="L118" s="58"/>
      <c r="M118" s="196" t="s">
        <v>21</v>
      </c>
      <c r="N118" s="197" t="s">
        <v>46</v>
      </c>
      <c r="O118" s="39"/>
      <c r="P118" s="198">
        <f>O118*H118</f>
        <v>0</v>
      </c>
      <c r="Q118" s="198">
        <v>0</v>
      </c>
      <c r="R118" s="198">
        <f>Q118*H118</f>
        <v>0</v>
      </c>
      <c r="S118" s="198">
        <v>0</v>
      </c>
      <c r="T118" s="199">
        <f>S118*H118</f>
        <v>0</v>
      </c>
      <c r="AR118" s="21" t="s">
        <v>141</v>
      </c>
      <c r="AT118" s="21" t="s">
        <v>136</v>
      </c>
      <c r="AU118" s="21" t="s">
        <v>85</v>
      </c>
      <c r="AY118" s="21" t="s">
        <v>134</v>
      </c>
      <c r="BE118" s="200">
        <f>IF(N118="základní",J118,0)</f>
        <v>0</v>
      </c>
      <c r="BF118" s="200">
        <f>IF(N118="snížená",J118,0)</f>
        <v>0</v>
      </c>
      <c r="BG118" s="200">
        <f>IF(N118="zákl. přenesená",J118,0)</f>
        <v>0</v>
      </c>
      <c r="BH118" s="200">
        <f>IF(N118="sníž. přenesená",J118,0)</f>
        <v>0</v>
      </c>
      <c r="BI118" s="200">
        <f>IF(N118="nulová",J118,0)</f>
        <v>0</v>
      </c>
      <c r="BJ118" s="21" t="s">
        <v>83</v>
      </c>
      <c r="BK118" s="200">
        <f>ROUND(I118*H118,2)</f>
        <v>0</v>
      </c>
      <c r="BL118" s="21" t="s">
        <v>141</v>
      </c>
      <c r="BM118" s="21" t="s">
        <v>227</v>
      </c>
    </row>
    <row r="119" spans="2:65" s="11" customFormat="1" ht="13.5">
      <c r="B119" s="201"/>
      <c r="C119" s="202"/>
      <c r="D119" s="203" t="s">
        <v>143</v>
      </c>
      <c r="E119" s="204" t="s">
        <v>21</v>
      </c>
      <c r="F119" s="205" t="s">
        <v>228</v>
      </c>
      <c r="G119" s="202"/>
      <c r="H119" s="206">
        <v>396</v>
      </c>
      <c r="I119" s="207"/>
      <c r="J119" s="202"/>
      <c r="K119" s="202"/>
      <c r="L119" s="208"/>
      <c r="M119" s="209"/>
      <c r="N119" s="210"/>
      <c r="O119" s="210"/>
      <c r="P119" s="210"/>
      <c r="Q119" s="210"/>
      <c r="R119" s="210"/>
      <c r="S119" s="210"/>
      <c r="T119" s="211"/>
      <c r="AT119" s="212" t="s">
        <v>143</v>
      </c>
      <c r="AU119" s="212" t="s">
        <v>85</v>
      </c>
      <c r="AV119" s="11" t="s">
        <v>85</v>
      </c>
      <c r="AW119" s="11" t="s">
        <v>39</v>
      </c>
      <c r="AX119" s="11" t="s">
        <v>83</v>
      </c>
      <c r="AY119" s="212" t="s">
        <v>134</v>
      </c>
    </row>
    <row r="120" spans="2:65" s="1" customFormat="1" ht="16.5" customHeight="1">
      <c r="B120" s="38"/>
      <c r="C120" s="189" t="s">
        <v>9</v>
      </c>
      <c r="D120" s="189" t="s">
        <v>136</v>
      </c>
      <c r="E120" s="190" t="s">
        <v>229</v>
      </c>
      <c r="F120" s="191" t="s">
        <v>168</v>
      </c>
      <c r="G120" s="192" t="s">
        <v>163</v>
      </c>
      <c r="H120" s="193">
        <v>396</v>
      </c>
      <c r="I120" s="194"/>
      <c r="J120" s="195">
        <f>ROUND(I120*H120,2)</f>
        <v>0</v>
      </c>
      <c r="K120" s="191" t="s">
        <v>21</v>
      </c>
      <c r="L120" s="58"/>
      <c r="M120" s="196" t="s">
        <v>21</v>
      </c>
      <c r="N120" s="197" t="s">
        <v>46</v>
      </c>
      <c r="O120" s="39"/>
      <c r="P120" s="198">
        <f>O120*H120</f>
        <v>0</v>
      </c>
      <c r="Q120" s="198">
        <v>0</v>
      </c>
      <c r="R120" s="198">
        <f>Q120*H120</f>
        <v>0</v>
      </c>
      <c r="S120" s="198">
        <v>0</v>
      </c>
      <c r="T120" s="199">
        <f>S120*H120</f>
        <v>0</v>
      </c>
      <c r="AR120" s="21" t="s">
        <v>141</v>
      </c>
      <c r="AT120" s="21" t="s">
        <v>136</v>
      </c>
      <c r="AU120" s="21" t="s">
        <v>85</v>
      </c>
      <c r="AY120" s="21" t="s">
        <v>134</v>
      </c>
      <c r="BE120" s="200">
        <f>IF(N120="základní",J120,0)</f>
        <v>0</v>
      </c>
      <c r="BF120" s="200">
        <f>IF(N120="snížená",J120,0)</f>
        <v>0</v>
      </c>
      <c r="BG120" s="200">
        <f>IF(N120="zákl. přenesená",J120,0)</f>
        <v>0</v>
      </c>
      <c r="BH120" s="200">
        <f>IF(N120="sníž. přenesená",J120,0)</f>
        <v>0</v>
      </c>
      <c r="BI120" s="200">
        <f>IF(N120="nulová",J120,0)</f>
        <v>0</v>
      </c>
      <c r="BJ120" s="21" t="s">
        <v>83</v>
      </c>
      <c r="BK120" s="200">
        <f>ROUND(I120*H120,2)</f>
        <v>0</v>
      </c>
      <c r="BL120" s="21" t="s">
        <v>141</v>
      </c>
      <c r="BM120" s="21" t="s">
        <v>230</v>
      </c>
    </row>
    <row r="121" spans="2:65" s="1" customFormat="1" ht="16.5" customHeight="1">
      <c r="B121" s="38"/>
      <c r="C121" s="189" t="s">
        <v>231</v>
      </c>
      <c r="D121" s="189" t="s">
        <v>136</v>
      </c>
      <c r="E121" s="190" t="s">
        <v>232</v>
      </c>
      <c r="F121" s="191" t="s">
        <v>206</v>
      </c>
      <c r="G121" s="192" t="s">
        <v>163</v>
      </c>
      <c r="H121" s="193">
        <v>396</v>
      </c>
      <c r="I121" s="194"/>
      <c r="J121" s="195">
        <f>ROUND(I121*H121,2)</f>
        <v>0</v>
      </c>
      <c r="K121" s="191" t="s">
        <v>21</v>
      </c>
      <c r="L121" s="58"/>
      <c r="M121" s="196" t="s">
        <v>21</v>
      </c>
      <c r="N121" s="197" t="s">
        <v>46</v>
      </c>
      <c r="O121" s="39"/>
      <c r="P121" s="198">
        <f>O121*H121</f>
        <v>0</v>
      </c>
      <c r="Q121" s="198">
        <v>0</v>
      </c>
      <c r="R121" s="198">
        <f>Q121*H121</f>
        <v>0</v>
      </c>
      <c r="S121" s="198">
        <v>0</v>
      </c>
      <c r="T121" s="199">
        <f>S121*H121</f>
        <v>0</v>
      </c>
      <c r="AR121" s="21" t="s">
        <v>141</v>
      </c>
      <c r="AT121" s="21" t="s">
        <v>136</v>
      </c>
      <c r="AU121" s="21" t="s">
        <v>85</v>
      </c>
      <c r="AY121" s="21" t="s">
        <v>134</v>
      </c>
      <c r="BE121" s="200">
        <f>IF(N121="základní",J121,0)</f>
        <v>0</v>
      </c>
      <c r="BF121" s="200">
        <f>IF(N121="snížená",J121,0)</f>
        <v>0</v>
      </c>
      <c r="BG121" s="200">
        <f>IF(N121="zákl. přenesená",J121,0)</f>
        <v>0</v>
      </c>
      <c r="BH121" s="200">
        <f>IF(N121="sníž. přenesená",J121,0)</f>
        <v>0</v>
      </c>
      <c r="BI121" s="200">
        <f>IF(N121="nulová",J121,0)</f>
        <v>0</v>
      </c>
      <c r="BJ121" s="21" t="s">
        <v>83</v>
      </c>
      <c r="BK121" s="200">
        <f>ROUND(I121*H121,2)</f>
        <v>0</v>
      </c>
      <c r="BL121" s="21" t="s">
        <v>141</v>
      </c>
      <c r="BM121" s="21" t="s">
        <v>233</v>
      </c>
    </row>
    <row r="122" spans="2:65" s="1" customFormat="1" ht="25.5" customHeight="1">
      <c r="B122" s="38"/>
      <c r="C122" s="189" t="s">
        <v>234</v>
      </c>
      <c r="D122" s="189" t="s">
        <v>136</v>
      </c>
      <c r="E122" s="190" t="s">
        <v>235</v>
      </c>
      <c r="F122" s="191" t="s">
        <v>211</v>
      </c>
      <c r="G122" s="192" t="s">
        <v>163</v>
      </c>
      <c r="H122" s="193">
        <v>5940</v>
      </c>
      <c r="I122" s="194"/>
      <c r="J122" s="195">
        <f>ROUND(I122*H122,2)</f>
        <v>0</v>
      </c>
      <c r="K122" s="191" t="s">
        <v>21</v>
      </c>
      <c r="L122" s="58"/>
      <c r="M122" s="196" t="s">
        <v>21</v>
      </c>
      <c r="N122" s="197" t="s">
        <v>46</v>
      </c>
      <c r="O122" s="39"/>
      <c r="P122" s="198">
        <f>O122*H122</f>
        <v>0</v>
      </c>
      <c r="Q122" s="198">
        <v>0</v>
      </c>
      <c r="R122" s="198">
        <f>Q122*H122</f>
        <v>0</v>
      </c>
      <c r="S122" s="198">
        <v>0</v>
      </c>
      <c r="T122" s="199">
        <f>S122*H122</f>
        <v>0</v>
      </c>
      <c r="AR122" s="21" t="s">
        <v>141</v>
      </c>
      <c r="AT122" s="21" t="s">
        <v>136</v>
      </c>
      <c r="AU122" s="21" t="s">
        <v>85</v>
      </c>
      <c r="AY122" s="21" t="s">
        <v>134</v>
      </c>
      <c r="BE122" s="200">
        <f>IF(N122="základní",J122,0)</f>
        <v>0</v>
      </c>
      <c r="BF122" s="200">
        <f>IF(N122="snížená",J122,0)</f>
        <v>0</v>
      </c>
      <c r="BG122" s="200">
        <f>IF(N122="zákl. přenesená",J122,0)</f>
        <v>0</v>
      </c>
      <c r="BH122" s="200">
        <f>IF(N122="sníž. přenesená",J122,0)</f>
        <v>0</v>
      </c>
      <c r="BI122" s="200">
        <f>IF(N122="nulová",J122,0)</f>
        <v>0</v>
      </c>
      <c r="BJ122" s="21" t="s">
        <v>83</v>
      </c>
      <c r="BK122" s="200">
        <f>ROUND(I122*H122,2)</f>
        <v>0</v>
      </c>
      <c r="BL122" s="21" t="s">
        <v>141</v>
      </c>
      <c r="BM122" s="21" t="s">
        <v>236</v>
      </c>
    </row>
    <row r="123" spans="2:65" s="11" customFormat="1" ht="13.5">
      <c r="B123" s="201"/>
      <c r="C123" s="202"/>
      <c r="D123" s="203" t="s">
        <v>143</v>
      </c>
      <c r="E123" s="204" t="s">
        <v>21</v>
      </c>
      <c r="F123" s="205" t="s">
        <v>237</v>
      </c>
      <c r="G123" s="202"/>
      <c r="H123" s="206">
        <v>5940</v>
      </c>
      <c r="I123" s="207"/>
      <c r="J123" s="202"/>
      <c r="K123" s="202"/>
      <c r="L123" s="208"/>
      <c r="M123" s="209"/>
      <c r="N123" s="210"/>
      <c r="O123" s="210"/>
      <c r="P123" s="210"/>
      <c r="Q123" s="210"/>
      <c r="R123" s="210"/>
      <c r="S123" s="210"/>
      <c r="T123" s="211"/>
      <c r="AT123" s="212" t="s">
        <v>143</v>
      </c>
      <c r="AU123" s="212" t="s">
        <v>85</v>
      </c>
      <c r="AV123" s="11" t="s">
        <v>85</v>
      </c>
      <c r="AW123" s="11" t="s">
        <v>39</v>
      </c>
      <c r="AX123" s="11" t="s">
        <v>83</v>
      </c>
      <c r="AY123" s="212" t="s">
        <v>134</v>
      </c>
    </row>
    <row r="124" spans="2:65" s="1" customFormat="1" ht="25.5" customHeight="1">
      <c r="B124" s="38"/>
      <c r="C124" s="189" t="s">
        <v>238</v>
      </c>
      <c r="D124" s="189" t="s">
        <v>136</v>
      </c>
      <c r="E124" s="190" t="s">
        <v>239</v>
      </c>
      <c r="F124" s="191" t="s">
        <v>240</v>
      </c>
      <c r="G124" s="192" t="s">
        <v>139</v>
      </c>
      <c r="H124" s="193">
        <v>1990</v>
      </c>
      <c r="I124" s="194"/>
      <c r="J124" s="195">
        <f>ROUND(I124*H124,2)</f>
        <v>0</v>
      </c>
      <c r="K124" s="191" t="s">
        <v>140</v>
      </c>
      <c r="L124" s="58"/>
      <c r="M124" s="196" t="s">
        <v>21</v>
      </c>
      <c r="N124" s="197" t="s">
        <v>46</v>
      </c>
      <c r="O124" s="39"/>
      <c r="P124" s="198">
        <f>O124*H124</f>
        <v>0</v>
      </c>
      <c r="Q124" s="198">
        <v>4.8000000000000001E-4</v>
      </c>
      <c r="R124" s="198">
        <f>Q124*H124</f>
        <v>0.95520000000000005</v>
      </c>
      <c r="S124" s="198">
        <v>0</v>
      </c>
      <c r="T124" s="199">
        <f>S124*H124</f>
        <v>0</v>
      </c>
      <c r="AR124" s="21" t="s">
        <v>141</v>
      </c>
      <c r="AT124" s="21" t="s">
        <v>136</v>
      </c>
      <c r="AU124" s="21" t="s">
        <v>85</v>
      </c>
      <c r="AY124" s="21" t="s">
        <v>134</v>
      </c>
      <c r="BE124" s="200">
        <f>IF(N124="základní",J124,0)</f>
        <v>0</v>
      </c>
      <c r="BF124" s="200">
        <f>IF(N124="snížená",J124,0)</f>
        <v>0</v>
      </c>
      <c r="BG124" s="200">
        <f>IF(N124="zákl. přenesená",J124,0)</f>
        <v>0</v>
      </c>
      <c r="BH124" s="200">
        <f>IF(N124="sníž. přenesená",J124,0)</f>
        <v>0</v>
      </c>
      <c r="BI124" s="200">
        <f>IF(N124="nulová",J124,0)</f>
        <v>0</v>
      </c>
      <c r="BJ124" s="21" t="s">
        <v>83</v>
      </c>
      <c r="BK124" s="200">
        <f>ROUND(I124*H124,2)</f>
        <v>0</v>
      </c>
      <c r="BL124" s="21" t="s">
        <v>141</v>
      </c>
      <c r="BM124" s="21" t="s">
        <v>241</v>
      </c>
    </row>
    <row r="125" spans="2:65" s="11" customFormat="1" ht="13.5">
      <c r="B125" s="201"/>
      <c r="C125" s="202"/>
      <c r="D125" s="203" t="s">
        <v>143</v>
      </c>
      <c r="E125" s="204" t="s">
        <v>21</v>
      </c>
      <c r="F125" s="205" t="s">
        <v>242</v>
      </c>
      <c r="G125" s="202"/>
      <c r="H125" s="206">
        <v>1990</v>
      </c>
      <c r="I125" s="207"/>
      <c r="J125" s="202"/>
      <c r="K125" s="202"/>
      <c r="L125" s="208"/>
      <c r="M125" s="209"/>
      <c r="N125" s="210"/>
      <c r="O125" s="210"/>
      <c r="P125" s="210"/>
      <c r="Q125" s="210"/>
      <c r="R125" s="210"/>
      <c r="S125" s="210"/>
      <c r="T125" s="211"/>
      <c r="AT125" s="212" t="s">
        <v>143</v>
      </c>
      <c r="AU125" s="212" t="s">
        <v>85</v>
      </c>
      <c r="AV125" s="11" t="s">
        <v>85</v>
      </c>
      <c r="AW125" s="11" t="s">
        <v>39</v>
      </c>
      <c r="AX125" s="11" t="s">
        <v>83</v>
      </c>
      <c r="AY125" s="212" t="s">
        <v>134</v>
      </c>
    </row>
    <row r="126" spans="2:65" s="1" customFormat="1" ht="16.5" customHeight="1">
      <c r="B126" s="38"/>
      <c r="C126" s="189" t="s">
        <v>243</v>
      </c>
      <c r="D126" s="189" t="s">
        <v>136</v>
      </c>
      <c r="E126" s="190" t="s">
        <v>244</v>
      </c>
      <c r="F126" s="191" t="s">
        <v>245</v>
      </c>
      <c r="G126" s="192" t="s">
        <v>139</v>
      </c>
      <c r="H126" s="193">
        <v>1320</v>
      </c>
      <c r="I126" s="194"/>
      <c r="J126" s="195">
        <f>ROUND(I126*H126,2)</f>
        <v>0</v>
      </c>
      <c r="K126" s="191" t="s">
        <v>140</v>
      </c>
      <c r="L126" s="58"/>
      <c r="M126" s="196" t="s">
        <v>21</v>
      </c>
      <c r="N126" s="197" t="s">
        <v>46</v>
      </c>
      <c r="O126" s="39"/>
      <c r="P126" s="198">
        <f>O126*H126</f>
        <v>0</v>
      </c>
      <c r="Q126" s="198">
        <v>0</v>
      </c>
      <c r="R126" s="198">
        <f>Q126*H126</f>
        <v>0</v>
      </c>
      <c r="S126" s="198">
        <v>0</v>
      </c>
      <c r="T126" s="199">
        <f>S126*H126</f>
        <v>0</v>
      </c>
      <c r="AR126" s="21" t="s">
        <v>141</v>
      </c>
      <c r="AT126" s="21" t="s">
        <v>136</v>
      </c>
      <c r="AU126" s="21" t="s">
        <v>85</v>
      </c>
      <c r="AY126" s="21" t="s">
        <v>134</v>
      </c>
      <c r="BE126" s="200">
        <f>IF(N126="základní",J126,0)</f>
        <v>0</v>
      </c>
      <c r="BF126" s="200">
        <f>IF(N126="snížená",J126,0)</f>
        <v>0</v>
      </c>
      <c r="BG126" s="200">
        <f>IF(N126="zákl. přenesená",J126,0)</f>
        <v>0</v>
      </c>
      <c r="BH126" s="200">
        <f>IF(N126="sníž. přenesená",J126,0)</f>
        <v>0</v>
      </c>
      <c r="BI126" s="200">
        <f>IF(N126="nulová",J126,0)</f>
        <v>0</v>
      </c>
      <c r="BJ126" s="21" t="s">
        <v>83</v>
      </c>
      <c r="BK126" s="200">
        <f>ROUND(I126*H126,2)</f>
        <v>0</v>
      </c>
      <c r="BL126" s="21" t="s">
        <v>141</v>
      </c>
      <c r="BM126" s="21" t="s">
        <v>246</v>
      </c>
    </row>
    <row r="127" spans="2:65" s="10" customFormat="1" ht="29.85" customHeight="1">
      <c r="B127" s="173"/>
      <c r="C127" s="174"/>
      <c r="D127" s="175" t="s">
        <v>74</v>
      </c>
      <c r="E127" s="187" t="s">
        <v>148</v>
      </c>
      <c r="F127" s="187" t="s">
        <v>247</v>
      </c>
      <c r="G127" s="174"/>
      <c r="H127" s="174"/>
      <c r="I127" s="177"/>
      <c r="J127" s="188">
        <f>BK127</f>
        <v>0</v>
      </c>
      <c r="K127" s="174"/>
      <c r="L127" s="179"/>
      <c r="M127" s="180"/>
      <c r="N127" s="181"/>
      <c r="O127" s="181"/>
      <c r="P127" s="182">
        <f>SUM(P128:P132)</f>
        <v>0</v>
      </c>
      <c r="Q127" s="181"/>
      <c r="R127" s="182">
        <f>SUM(R128:R132)</f>
        <v>54.303399999999996</v>
      </c>
      <c r="S127" s="181"/>
      <c r="T127" s="183">
        <f>SUM(T128:T132)</f>
        <v>0</v>
      </c>
      <c r="AR127" s="184" t="s">
        <v>83</v>
      </c>
      <c r="AT127" s="185" t="s">
        <v>74</v>
      </c>
      <c r="AU127" s="185" t="s">
        <v>83</v>
      </c>
      <c r="AY127" s="184" t="s">
        <v>134</v>
      </c>
      <c r="BK127" s="186">
        <f>SUM(BK128:BK132)</f>
        <v>0</v>
      </c>
    </row>
    <row r="128" spans="2:65" s="1" customFormat="1" ht="25.5" customHeight="1">
      <c r="B128" s="38"/>
      <c r="C128" s="189" t="s">
        <v>248</v>
      </c>
      <c r="D128" s="189" t="s">
        <v>136</v>
      </c>
      <c r="E128" s="190" t="s">
        <v>249</v>
      </c>
      <c r="F128" s="191" t="s">
        <v>250</v>
      </c>
      <c r="G128" s="192" t="s">
        <v>251</v>
      </c>
      <c r="H128" s="193">
        <v>70</v>
      </c>
      <c r="I128" s="194"/>
      <c r="J128" s="195">
        <f>ROUND(I128*H128,2)</f>
        <v>0</v>
      </c>
      <c r="K128" s="191" t="s">
        <v>140</v>
      </c>
      <c r="L128" s="58"/>
      <c r="M128" s="196" t="s">
        <v>21</v>
      </c>
      <c r="N128" s="197" t="s">
        <v>46</v>
      </c>
      <c r="O128" s="39"/>
      <c r="P128" s="198">
        <f>O128*H128</f>
        <v>0</v>
      </c>
      <c r="Q128" s="198">
        <v>0.24127000000000001</v>
      </c>
      <c r="R128" s="198">
        <f>Q128*H128</f>
        <v>16.8889</v>
      </c>
      <c r="S128" s="198">
        <v>0</v>
      </c>
      <c r="T128" s="199">
        <f>S128*H128</f>
        <v>0</v>
      </c>
      <c r="AR128" s="21" t="s">
        <v>141</v>
      </c>
      <c r="AT128" s="21" t="s">
        <v>136</v>
      </c>
      <c r="AU128" s="21" t="s">
        <v>85</v>
      </c>
      <c r="AY128" s="21" t="s">
        <v>134</v>
      </c>
      <c r="BE128" s="200">
        <f>IF(N128="základní",J128,0)</f>
        <v>0</v>
      </c>
      <c r="BF128" s="200">
        <f>IF(N128="snížená",J128,0)</f>
        <v>0</v>
      </c>
      <c r="BG128" s="200">
        <f>IF(N128="zákl. přenesená",J128,0)</f>
        <v>0</v>
      </c>
      <c r="BH128" s="200">
        <f>IF(N128="sníž. přenesená",J128,0)</f>
        <v>0</v>
      </c>
      <c r="BI128" s="200">
        <f>IF(N128="nulová",J128,0)</f>
        <v>0</v>
      </c>
      <c r="BJ128" s="21" t="s">
        <v>83</v>
      </c>
      <c r="BK128" s="200">
        <f>ROUND(I128*H128,2)</f>
        <v>0</v>
      </c>
      <c r="BL128" s="21" t="s">
        <v>141</v>
      </c>
      <c r="BM128" s="21" t="s">
        <v>252</v>
      </c>
    </row>
    <row r="129" spans="2:65" s="11" customFormat="1" ht="13.5">
      <c r="B129" s="201"/>
      <c r="C129" s="202"/>
      <c r="D129" s="203" t="s">
        <v>143</v>
      </c>
      <c r="E129" s="204" t="s">
        <v>21</v>
      </c>
      <c r="F129" s="205" t="s">
        <v>253</v>
      </c>
      <c r="G129" s="202"/>
      <c r="H129" s="206">
        <v>70</v>
      </c>
      <c r="I129" s="207"/>
      <c r="J129" s="202"/>
      <c r="K129" s="202"/>
      <c r="L129" s="208"/>
      <c r="M129" s="209"/>
      <c r="N129" s="210"/>
      <c r="O129" s="210"/>
      <c r="P129" s="210"/>
      <c r="Q129" s="210"/>
      <c r="R129" s="210"/>
      <c r="S129" s="210"/>
      <c r="T129" s="211"/>
      <c r="AT129" s="212" t="s">
        <v>143</v>
      </c>
      <c r="AU129" s="212" t="s">
        <v>85</v>
      </c>
      <c r="AV129" s="11" t="s">
        <v>85</v>
      </c>
      <c r="AW129" s="11" t="s">
        <v>39</v>
      </c>
      <c r="AX129" s="11" t="s">
        <v>83</v>
      </c>
      <c r="AY129" s="212" t="s">
        <v>134</v>
      </c>
    </row>
    <row r="130" spans="2:65" s="1" customFormat="1" ht="16.5" customHeight="1">
      <c r="B130" s="38"/>
      <c r="C130" s="213" t="s">
        <v>254</v>
      </c>
      <c r="D130" s="213" t="s">
        <v>255</v>
      </c>
      <c r="E130" s="214" t="s">
        <v>256</v>
      </c>
      <c r="F130" s="215" t="s">
        <v>257</v>
      </c>
      <c r="G130" s="216" t="s">
        <v>222</v>
      </c>
      <c r="H130" s="217">
        <v>413</v>
      </c>
      <c r="I130" s="218"/>
      <c r="J130" s="219">
        <f>ROUND(I130*H130,2)</f>
        <v>0</v>
      </c>
      <c r="K130" s="215" t="s">
        <v>140</v>
      </c>
      <c r="L130" s="220"/>
      <c r="M130" s="221" t="s">
        <v>21</v>
      </c>
      <c r="N130" s="222" t="s">
        <v>46</v>
      </c>
      <c r="O130" s="39"/>
      <c r="P130" s="198">
        <f>O130*H130</f>
        <v>0</v>
      </c>
      <c r="Q130" s="198">
        <v>3.6499999999999998E-2</v>
      </c>
      <c r="R130" s="198">
        <f>Q130*H130</f>
        <v>15.074499999999999</v>
      </c>
      <c r="S130" s="198">
        <v>0</v>
      </c>
      <c r="T130" s="199">
        <f>S130*H130</f>
        <v>0</v>
      </c>
      <c r="AR130" s="21" t="s">
        <v>170</v>
      </c>
      <c r="AT130" s="21" t="s">
        <v>255</v>
      </c>
      <c r="AU130" s="21" t="s">
        <v>85</v>
      </c>
      <c r="AY130" s="21" t="s">
        <v>134</v>
      </c>
      <c r="BE130" s="200">
        <f>IF(N130="základní",J130,0)</f>
        <v>0</v>
      </c>
      <c r="BF130" s="200">
        <f>IF(N130="snížená",J130,0)</f>
        <v>0</v>
      </c>
      <c r="BG130" s="200">
        <f>IF(N130="zákl. přenesená",J130,0)</f>
        <v>0</v>
      </c>
      <c r="BH130" s="200">
        <f>IF(N130="sníž. přenesená",J130,0)</f>
        <v>0</v>
      </c>
      <c r="BI130" s="200">
        <f>IF(N130="nulová",J130,0)</f>
        <v>0</v>
      </c>
      <c r="BJ130" s="21" t="s">
        <v>83</v>
      </c>
      <c r="BK130" s="200">
        <f>ROUND(I130*H130,2)</f>
        <v>0</v>
      </c>
      <c r="BL130" s="21" t="s">
        <v>141</v>
      </c>
      <c r="BM130" s="21" t="s">
        <v>258</v>
      </c>
    </row>
    <row r="131" spans="2:65" s="11" customFormat="1" ht="13.5">
      <c r="B131" s="201"/>
      <c r="C131" s="202"/>
      <c r="D131" s="203" t="s">
        <v>143</v>
      </c>
      <c r="E131" s="202"/>
      <c r="F131" s="205" t="s">
        <v>259</v>
      </c>
      <c r="G131" s="202"/>
      <c r="H131" s="206">
        <v>413</v>
      </c>
      <c r="I131" s="207"/>
      <c r="J131" s="202"/>
      <c r="K131" s="202"/>
      <c r="L131" s="208"/>
      <c r="M131" s="209"/>
      <c r="N131" s="210"/>
      <c r="O131" s="210"/>
      <c r="P131" s="210"/>
      <c r="Q131" s="210"/>
      <c r="R131" s="210"/>
      <c r="S131" s="210"/>
      <c r="T131" s="211"/>
      <c r="AT131" s="212" t="s">
        <v>143</v>
      </c>
      <c r="AU131" s="212" t="s">
        <v>85</v>
      </c>
      <c r="AV131" s="11" t="s">
        <v>85</v>
      </c>
      <c r="AW131" s="11" t="s">
        <v>6</v>
      </c>
      <c r="AX131" s="11" t="s">
        <v>83</v>
      </c>
      <c r="AY131" s="212" t="s">
        <v>134</v>
      </c>
    </row>
    <row r="132" spans="2:65" s="1" customFormat="1" ht="16.5" customHeight="1">
      <c r="B132" s="38"/>
      <c r="C132" s="213" t="s">
        <v>260</v>
      </c>
      <c r="D132" s="213" t="s">
        <v>255</v>
      </c>
      <c r="E132" s="214" t="s">
        <v>261</v>
      </c>
      <c r="F132" s="215" t="s">
        <v>262</v>
      </c>
      <c r="G132" s="216" t="s">
        <v>163</v>
      </c>
      <c r="H132" s="217">
        <v>10</v>
      </c>
      <c r="I132" s="218"/>
      <c r="J132" s="219">
        <f>ROUND(I132*H132,2)</f>
        <v>0</v>
      </c>
      <c r="K132" s="215" t="s">
        <v>140</v>
      </c>
      <c r="L132" s="220"/>
      <c r="M132" s="221" t="s">
        <v>21</v>
      </c>
      <c r="N132" s="222" t="s">
        <v>46</v>
      </c>
      <c r="O132" s="39"/>
      <c r="P132" s="198">
        <f>O132*H132</f>
        <v>0</v>
      </c>
      <c r="Q132" s="198">
        <v>2.234</v>
      </c>
      <c r="R132" s="198">
        <f>Q132*H132</f>
        <v>22.34</v>
      </c>
      <c r="S132" s="198">
        <v>0</v>
      </c>
      <c r="T132" s="199">
        <f>S132*H132</f>
        <v>0</v>
      </c>
      <c r="AR132" s="21" t="s">
        <v>170</v>
      </c>
      <c r="AT132" s="21" t="s">
        <v>255</v>
      </c>
      <c r="AU132" s="21" t="s">
        <v>85</v>
      </c>
      <c r="AY132" s="21" t="s">
        <v>134</v>
      </c>
      <c r="BE132" s="200">
        <f>IF(N132="základní",J132,0)</f>
        <v>0</v>
      </c>
      <c r="BF132" s="200">
        <f>IF(N132="snížená",J132,0)</f>
        <v>0</v>
      </c>
      <c r="BG132" s="200">
        <f>IF(N132="zákl. přenesená",J132,0)</f>
        <v>0</v>
      </c>
      <c r="BH132" s="200">
        <f>IF(N132="sníž. přenesená",J132,0)</f>
        <v>0</v>
      </c>
      <c r="BI132" s="200">
        <f>IF(N132="nulová",J132,0)</f>
        <v>0</v>
      </c>
      <c r="BJ132" s="21" t="s">
        <v>83</v>
      </c>
      <c r="BK132" s="200">
        <f>ROUND(I132*H132,2)</f>
        <v>0</v>
      </c>
      <c r="BL132" s="21" t="s">
        <v>141</v>
      </c>
      <c r="BM132" s="21" t="s">
        <v>263</v>
      </c>
    </row>
    <row r="133" spans="2:65" s="10" customFormat="1" ht="29.85" customHeight="1">
      <c r="B133" s="173"/>
      <c r="C133" s="174"/>
      <c r="D133" s="175" t="s">
        <v>74</v>
      </c>
      <c r="E133" s="187" t="s">
        <v>156</v>
      </c>
      <c r="F133" s="187" t="s">
        <v>264</v>
      </c>
      <c r="G133" s="174"/>
      <c r="H133" s="174"/>
      <c r="I133" s="177"/>
      <c r="J133" s="188">
        <f>BK133</f>
        <v>0</v>
      </c>
      <c r="K133" s="174"/>
      <c r="L133" s="179"/>
      <c r="M133" s="180"/>
      <c r="N133" s="181"/>
      <c r="O133" s="181"/>
      <c r="P133" s="182">
        <f>SUM(P134:P147)</f>
        <v>0</v>
      </c>
      <c r="Q133" s="181"/>
      <c r="R133" s="182">
        <f>SUM(R134:R147)</f>
        <v>5.7291999999999996</v>
      </c>
      <c r="S133" s="181"/>
      <c r="T133" s="183">
        <f>SUM(T134:T147)</f>
        <v>0</v>
      </c>
      <c r="AR133" s="184" t="s">
        <v>83</v>
      </c>
      <c r="AT133" s="185" t="s">
        <v>74</v>
      </c>
      <c r="AU133" s="185" t="s">
        <v>83</v>
      </c>
      <c r="AY133" s="184" t="s">
        <v>134</v>
      </c>
      <c r="BK133" s="186">
        <f>SUM(BK134:BK147)</f>
        <v>0</v>
      </c>
    </row>
    <row r="134" spans="2:65" s="1" customFormat="1" ht="16.5" customHeight="1">
      <c r="B134" s="38"/>
      <c r="C134" s="189" t="s">
        <v>265</v>
      </c>
      <c r="D134" s="189" t="s">
        <v>136</v>
      </c>
      <c r="E134" s="190" t="s">
        <v>266</v>
      </c>
      <c r="F134" s="191" t="s">
        <v>267</v>
      </c>
      <c r="G134" s="192" t="s">
        <v>139</v>
      </c>
      <c r="H134" s="193">
        <v>40</v>
      </c>
      <c r="I134" s="194"/>
      <c r="J134" s="195">
        <f>ROUND(I134*H134,2)</f>
        <v>0</v>
      </c>
      <c r="K134" s="191" t="s">
        <v>21</v>
      </c>
      <c r="L134" s="58"/>
      <c r="M134" s="196" t="s">
        <v>21</v>
      </c>
      <c r="N134" s="197" t="s">
        <v>46</v>
      </c>
      <c r="O134" s="39"/>
      <c r="P134" s="198">
        <f>O134*H134</f>
        <v>0</v>
      </c>
      <c r="Q134" s="198">
        <v>0</v>
      </c>
      <c r="R134" s="198">
        <f>Q134*H134</f>
        <v>0</v>
      </c>
      <c r="S134" s="198">
        <v>0</v>
      </c>
      <c r="T134" s="199">
        <f>S134*H134</f>
        <v>0</v>
      </c>
      <c r="AR134" s="21" t="s">
        <v>141</v>
      </c>
      <c r="AT134" s="21" t="s">
        <v>136</v>
      </c>
      <c r="AU134" s="21" t="s">
        <v>85</v>
      </c>
      <c r="AY134" s="21" t="s">
        <v>134</v>
      </c>
      <c r="BE134" s="200">
        <f>IF(N134="základní",J134,0)</f>
        <v>0</v>
      </c>
      <c r="BF134" s="200">
        <f>IF(N134="snížená",J134,0)</f>
        <v>0</v>
      </c>
      <c r="BG134" s="200">
        <f>IF(N134="zákl. přenesená",J134,0)</f>
        <v>0</v>
      </c>
      <c r="BH134" s="200">
        <f>IF(N134="sníž. přenesená",J134,0)</f>
        <v>0</v>
      </c>
      <c r="BI134" s="200">
        <f>IF(N134="nulová",J134,0)</f>
        <v>0</v>
      </c>
      <c r="BJ134" s="21" t="s">
        <v>83</v>
      </c>
      <c r="BK134" s="200">
        <f>ROUND(I134*H134,2)</f>
        <v>0</v>
      </c>
      <c r="BL134" s="21" t="s">
        <v>141</v>
      </c>
      <c r="BM134" s="21" t="s">
        <v>268</v>
      </c>
    </row>
    <row r="135" spans="2:65" s="11" customFormat="1" ht="13.5">
      <c r="B135" s="201"/>
      <c r="C135" s="202"/>
      <c r="D135" s="203" t="s">
        <v>143</v>
      </c>
      <c r="E135" s="204" t="s">
        <v>21</v>
      </c>
      <c r="F135" s="205" t="s">
        <v>269</v>
      </c>
      <c r="G135" s="202"/>
      <c r="H135" s="206">
        <v>40</v>
      </c>
      <c r="I135" s="207"/>
      <c r="J135" s="202"/>
      <c r="K135" s="202"/>
      <c r="L135" s="208"/>
      <c r="M135" s="209"/>
      <c r="N135" s="210"/>
      <c r="O135" s="210"/>
      <c r="P135" s="210"/>
      <c r="Q135" s="210"/>
      <c r="R135" s="210"/>
      <c r="S135" s="210"/>
      <c r="T135" s="211"/>
      <c r="AT135" s="212" t="s">
        <v>143</v>
      </c>
      <c r="AU135" s="212" t="s">
        <v>85</v>
      </c>
      <c r="AV135" s="11" t="s">
        <v>85</v>
      </c>
      <c r="AW135" s="11" t="s">
        <v>39</v>
      </c>
      <c r="AX135" s="11" t="s">
        <v>83</v>
      </c>
      <c r="AY135" s="212" t="s">
        <v>134</v>
      </c>
    </row>
    <row r="136" spans="2:65" s="1" customFormat="1" ht="16.5" customHeight="1">
      <c r="B136" s="38"/>
      <c r="C136" s="189" t="s">
        <v>270</v>
      </c>
      <c r="D136" s="189" t="s">
        <v>136</v>
      </c>
      <c r="E136" s="190" t="s">
        <v>271</v>
      </c>
      <c r="F136" s="191" t="s">
        <v>272</v>
      </c>
      <c r="G136" s="192" t="s">
        <v>139</v>
      </c>
      <c r="H136" s="193">
        <v>1440</v>
      </c>
      <c r="I136" s="194"/>
      <c r="J136" s="195">
        <f>ROUND(I136*H136,2)</f>
        <v>0</v>
      </c>
      <c r="K136" s="191" t="s">
        <v>140</v>
      </c>
      <c r="L136" s="58"/>
      <c r="M136" s="196" t="s">
        <v>21</v>
      </c>
      <c r="N136" s="197" t="s">
        <v>46</v>
      </c>
      <c r="O136" s="39"/>
      <c r="P136" s="198">
        <f>O136*H136</f>
        <v>0</v>
      </c>
      <c r="Q136" s="198">
        <v>0</v>
      </c>
      <c r="R136" s="198">
        <f>Q136*H136</f>
        <v>0</v>
      </c>
      <c r="S136" s="198">
        <v>0</v>
      </c>
      <c r="T136" s="199">
        <f>S136*H136</f>
        <v>0</v>
      </c>
      <c r="AR136" s="21" t="s">
        <v>141</v>
      </c>
      <c r="AT136" s="21" t="s">
        <v>136</v>
      </c>
      <c r="AU136" s="21" t="s">
        <v>85</v>
      </c>
      <c r="AY136" s="21" t="s">
        <v>134</v>
      </c>
      <c r="BE136" s="200">
        <f>IF(N136="základní",J136,0)</f>
        <v>0</v>
      </c>
      <c r="BF136" s="200">
        <f>IF(N136="snížená",J136,0)</f>
        <v>0</v>
      </c>
      <c r="BG136" s="200">
        <f>IF(N136="zákl. přenesená",J136,0)</f>
        <v>0</v>
      </c>
      <c r="BH136" s="200">
        <f>IF(N136="sníž. přenesená",J136,0)</f>
        <v>0</v>
      </c>
      <c r="BI136" s="200">
        <f>IF(N136="nulová",J136,0)</f>
        <v>0</v>
      </c>
      <c r="BJ136" s="21" t="s">
        <v>83</v>
      </c>
      <c r="BK136" s="200">
        <f>ROUND(I136*H136,2)</f>
        <v>0</v>
      </c>
      <c r="BL136" s="21" t="s">
        <v>141</v>
      </c>
      <c r="BM136" s="21" t="s">
        <v>273</v>
      </c>
    </row>
    <row r="137" spans="2:65" s="11" customFormat="1" ht="13.5">
      <c r="B137" s="201"/>
      <c r="C137" s="202"/>
      <c r="D137" s="203" t="s">
        <v>143</v>
      </c>
      <c r="E137" s="204" t="s">
        <v>21</v>
      </c>
      <c r="F137" s="205" t="s">
        <v>274</v>
      </c>
      <c r="G137" s="202"/>
      <c r="H137" s="206">
        <v>1440</v>
      </c>
      <c r="I137" s="207"/>
      <c r="J137" s="202"/>
      <c r="K137" s="202"/>
      <c r="L137" s="208"/>
      <c r="M137" s="209"/>
      <c r="N137" s="210"/>
      <c r="O137" s="210"/>
      <c r="P137" s="210"/>
      <c r="Q137" s="210"/>
      <c r="R137" s="210"/>
      <c r="S137" s="210"/>
      <c r="T137" s="211"/>
      <c r="AT137" s="212" t="s">
        <v>143</v>
      </c>
      <c r="AU137" s="212" t="s">
        <v>85</v>
      </c>
      <c r="AV137" s="11" t="s">
        <v>85</v>
      </c>
      <c r="AW137" s="11" t="s">
        <v>39</v>
      </c>
      <c r="AX137" s="11" t="s">
        <v>83</v>
      </c>
      <c r="AY137" s="212" t="s">
        <v>134</v>
      </c>
    </row>
    <row r="138" spans="2:65" s="1" customFormat="1" ht="25.5" customHeight="1">
      <c r="B138" s="38"/>
      <c r="C138" s="189" t="s">
        <v>275</v>
      </c>
      <c r="D138" s="189" t="s">
        <v>136</v>
      </c>
      <c r="E138" s="190" t="s">
        <v>276</v>
      </c>
      <c r="F138" s="191" t="s">
        <v>277</v>
      </c>
      <c r="G138" s="192" t="s">
        <v>139</v>
      </c>
      <c r="H138" s="193">
        <v>1440</v>
      </c>
      <c r="I138" s="194"/>
      <c r="J138" s="195">
        <f>ROUND(I138*H138,2)</f>
        <v>0</v>
      </c>
      <c r="K138" s="191" t="s">
        <v>140</v>
      </c>
      <c r="L138" s="58"/>
      <c r="M138" s="196" t="s">
        <v>21</v>
      </c>
      <c r="N138" s="197" t="s">
        <v>46</v>
      </c>
      <c r="O138" s="39"/>
      <c r="P138" s="198">
        <f>O138*H138</f>
        <v>0</v>
      </c>
      <c r="Q138" s="198">
        <v>0</v>
      </c>
      <c r="R138" s="198">
        <f>Q138*H138</f>
        <v>0</v>
      </c>
      <c r="S138" s="198">
        <v>0</v>
      </c>
      <c r="T138" s="199">
        <f>S138*H138</f>
        <v>0</v>
      </c>
      <c r="AR138" s="21" t="s">
        <v>141</v>
      </c>
      <c r="AT138" s="21" t="s">
        <v>136</v>
      </c>
      <c r="AU138" s="21" t="s">
        <v>85</v>
      </c>
      <c r="AY138" s="21" t="s">
        <v>134</v>
      </c>
      <c r="BE138" s="200">
        <f>IF(N138="základní",J138,0)</f>
        <v>0</v>
      </c>
      <c r="BF138" s="200">
        <f>IF(N138="snížená",J138,0)</f>
        <v>0</v>
      </c>
      <c r="BG138" s="200">
        <f>IF(N138="zákl. přenesená",J138,0)</f>
        <v>0</v>
      </c>
      <c r="BH138" s="200">
        <f>IF(N138="sníž. přenesená",J138,0)</f>
        <v>0</v>
      </c>
      <c r="BI138" s="200">
        <f>IF(N138="nulová",J138,0)</f>
        <v>0</v>
      </c>
      <c r="BJ138" s="21" t="s">
        <v>83</v>
      </c>
      <c r="BK138" s="200">
        <f>ROUND(I138*H138,2)</f>
        <v>0</v>
      </c>
      <c r="BL138" s="21" t="s">
        <v>141</v>
      </c>
      <c r="BM138" s="21" t="s">
        <v>278</v>
      </c>
    </row>
    <row r="139" spans="2:65" s="11" customFormat="1" ht="13.5">
      <c r="B139" s="201"/>
      <c r="C139" s="202"/>
      <c r="D139" s="203" t="s">
        <v>143</v>
      </c>
      <c r="E139" s="204" t="s">
        <v>21</v>
      </c>
      <c r="F139" s="205" t="s">
        <v>274</v>
      </c>
      <c r="G139" s="202"/>
      <c r="H139" s="206">
        <v>1440</v>
      </c>
      <c r="I139" s="207"/>
      <c r="J139" s="202"/>
      <c r="K139" s="202"/>
      <c r="L139" s="208"/>
      <c r="M139" s="209"/>
      <c r="N139" s="210"/>
      <c r="O139" s="210"/>
      <c r="P139" s="210"/>
      <c r="Q139" s="210"/>
      <c r="R139" s="210"/>
      <c r="S139" s="210"/>
      <c r="T139" s="211"/>
      <c r="AT139" s="212" t="s">
        <v>143</v>
      </c>
      <c r="AU139" s="212" t="s">
        <v>85</v>
      </c>
      <c r="AV139" s="11" t="s">
        <v>85</v>
      </c>
      <c r="AW139" s="11" t="s">
        <v>39</v>
      </c>
      <c r="AX139" s="11" t="s">
        <v>83</v>
      </c>
      <c r="AY139" s="212" t="s">
        <v>134</v>
      </c>
    </row>
    <row r="140" spans="2:65" s="1" customFormat="1" ht="25.5" customHeight="1">
      <c r="B140" s="38"/>
      <c r="C140" s="189" t="s">
        <v>279</v>
      </c>
      <c r="D140" s="189" t="s">
        <v>136</v>
      </c>
      <c r="E140" s="190" t="s">
        <v>280</v>
      </c>
      <c r="F140" s="191" t="s">
        <v>281</v>
      </c>
      <c r="G140" s="192" t="s">
        <v>139</v>
      </c>
      <c r="H140" s="193">
        <v>1420</v>
      </c>
      <c r="I140" s="194"/>
      <c r="J140" s="195">
        <f t="shared" ref="J140:J147" si="0">ROUND(I140*H140,2)</f>
        <v>0</v>
      </c>
      <c r="K140" s="191" t="s">
        <v>140</v>
      </c>
      <c r="L140" s="58"/>
      <c r="M140" s="196" t="s">
        <v>21</v>
      </c>
      <c r="N140" s="197" t="s">
        <v>46</v>
      </c>
      <c r="O140" s="39"/>
      <c r="P140" s="198">
        <f t="shared" ref="P140:P147" si="1">O140*H140</f>
        <v>0</v>
      </c>
      <c r="Q140" s="198">
        <v>0</v>
      </c>
      <c r="R140" s="198">
        <f t="shared" ref="R140:R147" si="2">Q140*H140</f>
        <v>0</v>
      </c>
      <c r="S140" s="198">
        <v>0</v>
      </c>
      <c r="T140" s="199">
        <f t="shared" ref="T140:T147" si="3">S140*H140</f>
        <v>0</v>
      </c>
      <c r="AR140" s="21" t="s">
        <v>141</v>
      </c>
      <c r="AT140" s="21" t="s">
        <v>136</v>
      </c>
      <c r="AU140" s="21" t="s">
        <v>85</v>
      </c>
      <c r="AY140" s="21" t="s">
        <v>134</v>
      </c>
      <c r="BE140" s="200">
        <f t="shared" ref="BE140:BE147" si="4">IF(N140="základní",J140,0)</f>
        <v>0</v>
      </c>
      <c r="BF140" s="200">
        <f t="shared" ref="BF140:BF147" si="5">IF(N140="snížená",J140,0)</f>
        <v>0</v>
      </c>
      <c r="BG140" s="200">
        <f t="shared" ref="BG140:BG147" si="6">IF(N140="zákl. přenesená",J140,0)</f>
        <v>0</v>
      </c>
      <c r="BH140" s="200">
        <f t="shared" ref="BH140:BH147" si="7">IF(N140="sníž. přenesená",J140,0)</f>
        <v>0</v>
      </c>
      <c r="BI140" s="200">
        <f t="shared" ref="BI140:BI147" si="8">IF(N140="nulová",J140,0)</f>
        <v>0</v>
      </c>
      <c r="BJ140" s="21" t="s">
        <v>83</v>
      </c>
      <c r="BK140" s="200">
        <f t="shared" ref="BK140:BK147" si="9">ROUND(I140*H140,2)</f>
        <v>0</v>
      </c>
      <c r="BL140" s="21" t="s">
        <v>141</v>
      </c>
      <c r="BM140" s="21" t="s">
        <v>282</v>
      </c>
    </row>
    <row r="141" spans="2:65" s="1" customFormat="1" ht="25.5" customHeight="1">
      <c r="B141" s="38"/>
      <c r="C141" s="189" t="s">
        <v>283</v>
      </c>
      <c r="D141" s="189" t="s">
        <v>136</v>
      </c>
      <c r="E141" s="190" t="s">
        <v>284</v>
      </c>
      <c r="F141" s="191" t="s">
        <v>285</v>
      </c>
      <c r="G141" s="192" t="s">
        <v>139</v>
      </c>
      <c r="H141" s="193">
        <v>1420</v>
      </c>
      <c r="I141" s="194"/>
      <c r="J141" s="195">
        <f t="shared" si="0"/>
        <v>0</v>
      </c>
      <c r="K141" s="191" t="s">
        <v>140</v>
      </c>
      <c r="L141" s="58"/>
      <c r="M141" s="196" t="s">
        <v>21</v>
      </c>
      <c r="N141" s="197" t="s">
        <v>46</v>
      </c>
      <c r="O141" s="39"/>
      <c r="P141" s="198">
        <f t="shared" si="1"/>
        <v>0</v>
      </c>
      <c r="Q141" s="198">
        <v>0</v>
      </c>
      <c r="R141" s="198">
        <f t="shared" si="2"/>
        <v>0</v>
      </c>
      <c r="S141" s="198">
        <v>0</v>
      </c>
      <c r="T141" s="199">
        <f t="shared" si="3"/>
        <v>0</v>
      </c>
      <c r="AR141" s="21" t="s">
        <v>141</v>
      </c>
      <c r="AT141" s="21" t="s">
        <v>136</v>
      </c>
      <c r="AU141" s="21" t="s">
        <v>85</v>
      </c>
      <c r="AY141" s="21" t="s">
        <v>134</v>
      </c>
      <c r="BE141" s="200">
        <f t="shared" si="4"/>
        <v>0</v>
      </c>
      <c r="BF141" s="200">
        <f t="shared" si="5"/>
        <v>0</v>
      </c>
      <c r="BG141" s="200">
        <f t="shared" si="6"/>
        <v>0</v>
      </c>
      <c r="BH141" s="200">
        <f t="shared" si="7"/>
        <v>0</v>
      </c>
      <c r="BI141" s="200">
        <f t="shared" si="8"/>
        <v>0</v>
      </c>
      <c r="BJ141" s="21" t="s">
        <v>83</v>
      </c>
      <c r="BK141" s="200">
        <f t="shared" si="9"/>
        <v>0</v>
      </c>
      <c r="BL141" s="21" t="s">
        <v>141</v>
      </c>
      <c r="BM141" s="21" t="s">
        <v>286</v>
      </c>
    </row>
    <row r="142" spans="2:65" s="1" customFormat="1" ht="25.5" customHeight="1">
      <c r="B142" s="38"/>
      <c r="C142" s="189" t="s">
        <v>287</v>
      </c>
      <c r="D142" s="189" t="s">
        <v>136</v>
      </c>
      <c r="E142" s="190" t="s">
        <v>288</v>
      </c>
      <c r="F142" s="191" t="s">
        <v>289</v>
      </c>
      <c r="G142" s="192" t="s">
        <v>139</v>
      </c>
      <c r="H142" s="193">
        <v>1420</v>
      </c>
      <c r="I142" s="194"/>
      <c r="J142" s="195">
        <f t="shared" si="0"/>
        <v>0</v>
      </c>
      <c r="K142" s="191" t="s">
        <v>140</v>
      </c>
      <c r="L142" s="58"/>
      <c r="M142" s="196" t="s">
        <v>21</v>
      </c>
      <c r="N142" s="197" t="s">
        <v>46</v>
      </c>
      <c r="O142" s="39"/>
      <c r="P142" s="198">
        <f t="shared" si="1"/>
        <v>0</v>
      </c>
      <c r="Q142" s="198">
        <v>0</v>
      </c>
      <c r="R142" s="198">
        <f t="shared" si="2"/>
        <v>0</v>
      </c>
      <c r="S142" s="198">
        <v>0</v>
      </c>
      <c r="T142" s="199">
        <f t="shared" si="3"/>
        <v>0</v>
      </c>
      <c r="AR142" s="21" t="s">
        <v>141</v>
      </c>
      <c r="AT142" s="21" t="s">
        <v>136</v>
      </c>
      <c r="AU142" s="21" t="s">
        <v>85</v>
      </c>
      <c r="AY142" s="21" t="s">
        <v>134</v>
      </c>
      <c r="BE142" s="200">
        <f t="shared" si="4"/>
        <v>0</v>
      </c>
      <c r="BF142" s="200">
        <f t="shared" si="5"/>
        <v>0</v>
      </c>
      <c r="BG142" s="200">
        <f t="shared" si="6"/>
        <v>0</v>
      </c>
      <c r="BH142" s="200">
        <f t="shared" si="7"/>
        <v>0</v>
      </c>
      <c r="BI142" s="200">
        <f t="shared" si="8"/>
        <v>0</v>
      </c>
      <c r="BJ142" s="21" t="s">
        <v>83</v>
      </c>
      <c r="BK142" s="200">
        <f t="shared" si="9"/>
        <v>0</v>
      </c>
      <c r="BL142" s="21" t="s">
        <v>141</v>
      </c>
      <c r="BM142" s="21" t="s">
        <v>290</v>
      </c>
    </row>
    <row r="143" spans="2:65" s="1" customFormat="1" ht="25.5" customHeight="1">
      <c r="B143" s="38"/>
      <c r="C143" s="189" t="s">
        <v>291</v>
      </c>
      <c r="D143" s="189" t="s">
        <v>136</v>
      </c>
      <c r="E143" s="190" t="s">
        <v>292</v>
      </c>
      <c r="F143" s="191" t="s">
        <v>293</v>
      </c>
      <c r="G143" s="192" t="s">
        <v>139</v>
      </c>
      <c r="H143" s="193">
        <v>1420</v>
      </c>
      <c r="I143" s="194"/>
      <c r="J143" s="195">
        <f t="shared" si="0"/>
        <v>0</v>
      </c>
      <c r="K143" s="191" t="s">
        <v>140</v>
      </c>
      <c r="L143" s="58"/>
      <c r="M143" s="196" t="s">
        <v>21</v>
      </c>
      <c r="N143" s="197" t="s">
        <v>46</v>
      </c>
      <c r="O143" s="39"/>
      <c r="P143" s="198">
        <f t="shared" si="1"/>
        <v>0</v>
      </c>
      <c r="Q143" s="198">
        <v>0</v>
      </c>
      <c r="R143" s="198">
        <f t="shared" si="2"/>
        <v>0</v>
      </c>
      <c r="S143" s="198">
        <v>0</v>
      </c>
      <c r="T143" s="199">
        <f t="shared" si="3"/>
        <v>0</v>
      </c>
      <c r="AR143" s="21" t="s">
        <v>141</v>
      </c>
      <c r="AT143" s="21" t="s">
        <v>136</v>
      </c>
      <c r="AU143" s="21" t="s">
        <v>85</v>
      </c>
      <c r="AY143" s="21" t="s">
        <v>134</v>
      </c>
      <c r="BE143" s="200">
        <f t="shared" si="4"/>
        <v>0</v>
      </c>
      <c r="BF143" s="200">
        <f t="shared" si="5"/>
        <v>0</v>
      </c>
      <c r="BG143" s="200">
        <f t="shared" si="6"/>
        <v>0</v>
      </c>
      <c r="BH143" s="200">
        <f t="shared" si="7"/>
        <v>0</v>
      </c>
      <c r="BI143" s="200">
        <f t="shared" si="8"/>
        <v>0</v>
      </c>
      <c r="BJ143" s="21" t="s">
        <v>83</v>
      </c>
      <c r="BK143" s="200">
        <f t="shared" si="9"/>
        <v>0</v>
      </c>
      <c r="BL143" s="21" t="s">
        <v>141</v>
      </c>
      <c r="BM143" s="21" t="s">
        <v>294</v>
      </c>
    </row>
    <row r="144" spans="2:65" s="1" customFormat="1" ht="25.5" customHeight="1">
      <c r="B144" s="38"/>
      <c r="C144" s="189" t="s">
        <v>295</v>
      </c>
      <c r="D144" s="189" t="s">
        <v>136</v>
      </c>
      <c r="E144" s="190" t="s">
        <v>296</v>
      </c>
      <c r="F144" s="191" t="s">
        <v>297</v>
      </c>
      <c r="G144" s="192" t="s">
        <v>139</v>
      </c>
      <c r="H144" s="193">
        <v>20</v>
      </c>
      <c r="I144" s="194"/>
      <c r="J144" s="195">
        <f t="shared" si="0"/>
        <v>0</v>
      </c>
      <c r="K144" s="191" t="s">
        <v>140</v>
      </c>
      <c r="L144" s="58"/>
      <c r="M144" s="196" t="s">
        <v>21</v>
      </c>
      <c r="N144" s="197" t="s">
        <v>46</v>
      </c>
      <c r="O144" s="39"/>
      <c r="P144" s="198">
        <f t="shared" si="1"/>
        <v>0</v>
      </c>
      <c r="Q144" s="198">
        <v>0.10362</v>
      </c>
      <c r="R144" s="198">
        <f t="shared" si="2"/>
        <v>2.0724</v>
      </c>
      <c r="S144" s="198">
        <v>0</v>
      </c>
      <c r="T144" s="199">
        <f t="shared" si="3"/>
        <v>0</v>
      </c>
      <c r="AR144" s="21" t="s">
        <v>141</v>
      </c>
      <c r="AT144" s="21" t="s">
        <v>136</v>
      </c>
      <c r="AU144" s="21" t="s">
        <v>85</v>
      </c>
      <c r="AY144" s="21" t="s">
        <v>134</v>
      </c>
      <c r="BE144" s="200">
        <f t="shared" si="4"/>
        <v>0</v>
      </c>
      <c r="BF144" s="200">
        <f t="shared" si="5"/>
        <v>0</v>
      </c>
      <c r="BG144" s="200">
        <f t="shared" si="6"/>
        <v>0</v>
      </c>
      <c r="BH144" s="200">
        <f t="shared" si="7"/>
        <v>0</v>
      </c>
      <c r="BI144" s="200">
        <f t="shared" si="8"/>
        <v>0</v>
      </c>
      <c r="BJ144" s="21" t="s">
        <v>83</v>
      </c>
      <c r="BK144" s="200">
        <f t="shared" si="9"/>
        <v>0</v>
      </c>
      <c r="BL144" s="21" t="s">
        <v>141</v>
      </c>
      <c r="BM144" s="21" t="s">
        <v>298</v>
      </c>
    </row>
    <row r="145" spans="2:65" s="1" customFormat="1" ht="16.5" customHeight="1">
      <c r="B145" s="38"/>
      <c r="C145" s="213" t="s">
        <v>299</v>
      </c>
      <c r="D145" s="213" t="s">
        <v>255</v>
      </c>
      <c r="E145" s="214" t="s">
        <v>300</v>
      </c>
      <c r="F145" s="215" t="s">
        <v>301</v>
      </c>
      <c r="G145" s="216" t="s">
        <v>139</v>
      </c>
      <c r="H145" s="217">
        <v>20</v>
      </c>
      <c r="I145" s="218"/>
      <c r="J145" s="219">
        <f t="shared" si="0"/>
        <v>0</v>
      </c>
      <c r="K145" s="215" t="s">
        <v>140</v>
      </c>
      <c r="L145" s="220"/>
      <c r="M145" s="221" t="s">
        <v>21</v>
      </c>
      <c r="N145" s="222" t="s">
        <v>46</v>
      </c>
      <c r="O145" s="39"/>
      <c r="P145" s="198">
        <f t="shared" si="1"/>
        <v>0</v>
      </c>
      <c r="Q145" s="198">
        <v>0.17599999999999999</v>
      </c>
      <c r="R145" s="198">
        <f t="shared" si="2"/>
        <v>3.5199999999999996</v>
      </c>
      <c r="S145" s="198">
        <v>0</v>
      </c>
      <c r="T145" s="199">
        <f t="shared" si="3"/>
        <v>0</v>
      </c>
      <c r="AR145" s="21" t="s">
        <v>170</v>
      </c>
      <c r="AT145" s="21" t="s">
        <v>255</v>
      </c>
      <c r="AU145" s="21" t="s">
        <v>85</v>
      </c>
      <c r="AY145" s="21" t="s">
        <v>134</v>
      </c>
      <c r="BE145" s="200">
        <f t="shared" si="4"/>
        <v>0</v>
      </c>
      <c r="BF145" s="200">
        <f t="shared" si="5"/>
        <v>0</v>
      </c>
      <c r="BG145" s="200">
        <f t="shared" si="6"/>
        <v>0</v>
      </c>
      <c r="BH145" s="200">
        <f t="shared" si="7"/>
        <v>0</v>
      </c>
      <c r="BI145" s="200">
        <f t="shared" si="8"/>
        <v>0</v>
      </c>
      <c r="BJ145" s="21" t="s">
        <v>83</v>
      </c>
      <c r="BK145" s="200">
        <f t="shared" si="9"/>
        <v>0</v>
      </c>
      <c r="BL145" s="21" t="s">
        <v>141</v>
      </c>
      <c r="BM145" s="21" t="s">
        <v>302</v>
      </c>
    </row>
    <row r="146" spans="2:65" s="1" customFormat="1" ht="25.5" customHeight="1">
      <c r="B146" s="38"/>
      <c r="C146" s="189" t="s">
        <v>303</v>
      </c>
      <c r="D146" s="189" t="s">
        <v>136</v>
      </c>
      <c r="E146" s="190" t="s">
        <v>304</v>
      </c>
      <c r="F146" s="191" t="s">
        <v>305</v>
      </c>
      <c r="G146" s="192" t="s">
        <v>139</v>
      </c>
      <c r="H146" s="193">
        <v>28</v>
      </c>
      <c r="I146" s="194"/>
      <c r="J146" s="195">
        <f t="shared" si="0"/>
        <v>0</v>
      </c>
      <c r="K146" s="191" t="s">
        <v>140</v>
      </c>
      <c r="L146" s="58"/>
      <c r="M146" s="196" t="s">
        <v>21</v>
      </c>
      <c r="N146" s="197" t="s">
        <v>46</v>
      </c>
      <c r="O146" s="39"/>
      <c r="P146" s="198">
        <f t="shared" si="1"/>
        <v>0</v>
      </c>
      <c r="Q146" s="198">
        <v>0</v>
      </c>
      <c r="R146" s="198">
        <f t="shared" si="2"/>
        <v>0</v>
      </c>
      <c r="S146" s="198">
        <v>0</v>
      </c>
      <c r="T146" s="199">
        <f t="shared" si="3"/>
        <v>0</v>
      </c>
      <c r="AR146" s="21" t="s">
        <v>141</v>
      </c>
      <c r="AT146" s="21" t="s">
        <v>136</v>
      </c>
      <c r="AU146" s="21" t="s">
        <v>85</v>
      </c>
      <c r="AY146" s="21" t="s">
        <v>134</v>
      </c>
      <c r="BE146" s="200">
        <f t="shared" si="4"/>
        <v>0</v>
      </c>
      <c r="BF146" s="200">
        <f t="shared" si="5"/>
        <v>0</v>
      </c>
      <c r="BG146" s="200">
        <f t="shared" si="6"/>
        <v>0</v>
      </c>
      <c r="BH146" s="200">
        <f t="shared" si="7"/>
        <v>0</v>
      </c>
      <c r="BI146" s="200">
        <f t="shared" si="8"/>
        <v>0</v>
      </c>
      <c r="BJ146" s="21" t="s">
        <v>83</v>
      </c>
      <c r="BK146" s="200">
        <f t="shared" si="9"/>
        <v>0</v>
      </c>
      <c r="BL146" s="21" t="s">
        <v>141</v>
      </c>
      <c r="BM146" s="21" t="s">
        <v>306</v>
      </c>
    </row>
    <row r="147" spans="2:65" s="1" customFormat="1" ht="25.5" customHeight="1">
      <c r="B147" s="38"/>
      <c r="C147" s="189" t="s">
        <v>307</v>
      </c>
      <c r="D147" s="189" t="s">
        <v>136</v>
      </c>
      <c r="E147" s="190" t="s">
        <v>308</v>
      </c>
      <c r="F147" s="191" t="s">
        <v>309</v>
      </c>
      <c r="G147" s="192" t="s">
        <v>251</v>
      </c>
      <c r="H147" s="193">
        <v>38</v>
      </c>
      <c r="I147" s="194"/>
      <c r="J147" s="195">
        <f t="shared" si="0"/>
        <v>0</v>
      </c>
      <c r="K147" s="191" t="s">
        <v>140</v>
      </c>
      <c r="L147" s="58"/>
      <c r="M147" s="196" t="s">
        <v>21</v>
      </c>
      <c r="N147" s="197" t="s">
        <v>46</v>
      </c>
      <c r="O147" s="39"/>
      <c r="P147" s="198">
        <f t="shared" si="1"/>
        <v>0</v>
      </c>
      <c r="Q147" s="198">
        <v>3.5999999999999999E-3</v>
      </c>
      <c r="R147" s="198">
        <f t="shared" si="2"/>
        <v>0.1368</v>
      </c>
      <c r="S147" s="198">
        <v>0</v>
      </c>
      <c r="T147" s="199">
        <f t="shared" si="3"/>
        <v>0</v>
      </c>
      <c r="AR147" s="21" t="s">
        <v>141</v>
      </c>
      <c r="AT147" s="21" t="s">
        <v>136</v>
      </c>
      <c r="AU147" s="21" t="s">
        <v>85</v>
      </c>
      <c r="AY147" s="21" t="s">
        <v>134</v>
      </c>
      <c r="BE147" s="200">
        <f t="shared" si="4"/>
        <v>0</v>
      </c>
      <c r="BF147" s="200">
        <f t="shared" si="5"/>
        <v>0</v>
      </c>
      <c r="BG147" s="200">
        <f t="shared" si="6"/>
        <v>0</v>
      </c>
      <c r="BH147" s="200">
        <f t="shared" si="7"/>
        <v>0</v>
      </c>
      <c r="BI147" s="200">
        <f t="shared" si="8"/>
        <v>0</v>
      </c>
      <c r="BJ147" s="21" t="s">
        <v>83</v>
      </c>
      <c r="BK147" s="200">
        <f t="shared" si="9"/>
        <v>0</v>
      </c>
      <c r="BL147" s="21" t="s">
        <v>141</v>
      </c>
      <c r="BM147" s="21" t="s">
        <v>310</v>
      </c>
    </row>
    <row r="148" spans="2:65" s="10" customFormat="1" ht="29.85" customHeight="1">
      <c r="B148" s="173"/>
      <c r="C148" s="174"/>
      <c r="D148" s="175" t="s">
        <v>74</v>
      </c>
      <c r="E148" s="187" t="s">
        <v>170</v>
      </c>
      <c r="F148" s="187" t="s">
        <v>311</v>
      </c>
      <c r="G148" s="174"/>
      <c r="H148" s="174"/>
      <c r="I148" s="177"/>
      <c r="J148" s="188">
        <f>BK148</f>
        <v>0</v>
      </c>
      <c r="K148" s="174"/>
      <c r="L148" s="179"/>
      <c r="M148" s="180"/>
      <c r="N148" s="181"/>
      <c r="O148" s="181"/>
      <c r="P148" s="182">
        <f>SUM(P149:P156)</f>
        <v>0</v>
      </c>
      <c r="Q148" s="181"/>
      <c r="R148" s="182">
        <f>SUM(R149:R156)</f>
        <v>5.6268200000000004</v>
      </c>
      <c r="S148" s="181"/>
      <c r="T148" s="183">
        <f>SUM(T149:T156)</f>
        <v>0</v>
      </c>
      <c r="AR148" s="184" t="s">
        <v>83</v>
      </c>
      <c r="AT148" s="185" t="s">
        <v>74</v>
      </c>
      <c r="AU148" s="185" t="s">
        <v>83</v>
      </c>
      <c r="AY148" s="184" t="s">
        <v>134</v>
      </c>
      <c r="BK148" s="186">
        <f>SUM(BK149:BK156)</f>
        <v>0</v>
      </c>
    </row>
    <row r="149" spans="2:65" s="1" customFormat="1" ht="16.5" customHeight="1">
      <c r="B149" s="38"/>
      <c r="C149" s="189" t="s">
        <v>312</v>
      </c>
      <c r="D149" s="189" t="s">
        <v>136</v>
      </c>
      <c r="E149" s="190" t="s">
        <v>313</v>
      </c>
      <c r="F149" s="191" t="s">
        <v>314</v>
      </c>
      <c r="G149" s="192" t="s">
        <v>222</v>
      </c>
      <c r="H149" s="193">
        <v>6</v>
      </c>
      <c r="I149" s="194"/>
      <c r="J149" s="195">
        <f t="shared" ref="J149:J156" si="10">ROUND(I149*H149,2)</f>
        <v>0</v>
      </c>
      <c r="K149" s="191" t="s">
        <v>140</v>
      </c>
      <c r="L149" s="58"/>
      <c r="M149" s="196" t="s">
        <v>21</v>
      </c>
      <c r="N149" s="197" t="s">
        <v>46</v>
      </c>
      <c r="O149" s="39"/>
      <c r="P149" s="198">
        <f t="shared" ref="P149:P156" si="11">O149*H149</f>
        <v>0</v>
      </c>
      <c r="Q149" s="198">
        <v>0.42080000000000001</v>
      </c>
      <c r="R149" s="198">
        <f t="shared" ref="R149:R156" si="12">Q149*H149</f>
        <v>2.5247999999999999</v>
      </c>
      <c r="S149" s="198">
        <v>0</v>
      </c>
      <c r="T149" s="199">
        <f t="shared" ref="T149:T156" si="13">S149*H149</f>
        <v>0</v>
      </c>
      <c r="AR149" s="21" t="s">
        <v>141</v>
      </c>
      <c r="AT149" s="21" t="s">
        <v>136</v>
      </c>
      <c r="AU149" s="21" t="s">
        <v>85</v>
      </c>
      <c r="AY149" s="21" t="s">
        <v>134</v>
      </c>
      <c r="BE149" s="200">
        <f t="shared" ref="BE149:BE156" si="14">IF(N149="základní",J149,0)</f>
        <v>0</v>
      </c>
      <c r="BF149" s="200">
        <f t="shared" ref="BF149:BF156" si="15">IF(N149="snížená",J149,0)</f>
        <v>0</v>
      </c>
      <c r="BG149" s="200">
        <f t="shared" ref="BG149:BG156" si="16">IF(N149="zákl. přenesená",J149,0)</f>
        <v>0</v>
      </c>
      <c r="BH149" s="200">
        <f t="shared" ref="BH149:BH156" si="17">IF(N149="sníž. přenesená",J149,0)</f>
        <v>0</v>
      </c>
      <c r="BI149" s="200">
        <f t="shared" ref="BI149:BI156" si="18">IF(N149="nulová",J149,0)</f>
        <v>0</v>
      </c>
      <c r="BJ149" s="21" t="s">
        <v>83</v>
      </c>
      <c r="BK149" s="200">
        <f t="shared" ref="BK149:BK156" si="19">ROUND(I149*H149,2)</f>
        <v>0</v>
      </c>
      <c r="BL149" s="21" t="s">
        <v>141</v>
      </c>
      <c r="BM149" s="21" t="s">
        <v>315</v>
      </c>
    </row>
    <row r="150" spans="2:65" s="1" customFormat="1" ht="16.5" customHeight="1">
      <c r="B150" s="38"/>
      <c r="C150" s="213" t="s">
        <v>316</v>
      </c>
      <c r="D150" s="213" t="s">
        <v>255</v>
      </c>
      <c r="E150" s="214" t="s">
        <v>317</v>
      </c>
      <c r="F150" s="215" t="s">
        <v>318</v>
      </c>
      <c r="G150" s="216" t="s">
        <v>222</v>
      </c>
      <c r="H150" s="217">
        <v>3</v>
      </c>
      <c r="I150" s="218"/>
      <c r="J150" s="219">
        <f t="shared" si="10"/>
        <v>0</v>
      </c>
      <c r="K150" s="215" t="s">
        <v>140</v>
      </c>
      <c r="L150" s="220"/>
      <c r="M150" s="221" t="s">
        <v>21</v>
      </c>
      <c r="N150" s="222" t="s">
        <v>46</v>
      </c>
      <c r="O150" s="39"/>
      <c r="P150" s="198">
        <f t="shared" si="11"/>
        <v>0</v>
      </c>
      <c r="Q150" s="198">
        <v>3.5000000000000003E-2</v>
      </c>
      <c r="R150" s="198">
        <f t="shared" si="12"/>
        <v>0.10500000000000001</v>
      </c>
      <c r="S150" s="198">
        <v>0</v>
      </c>
      <c r="T150" s="199">
        <f t="shared" si="13"/>
        <v>0</v>
      </c>
      <c r="AR150" s="21" t="s">
        <v>170</v>
      </c>
      <c r="AT150" s="21" t="s">
        <v>255</v>
      </c>
      <c r="AU150" s="21" t="s">
        <v>85</v>
      </c>
      <c r="AY150" s="21" t="s">
        <v>134</v>
      </c>
      <c r="BE150" s="200">
        <f t="shared" si="14"/>
        <v>0</v>
      </c>
      <c r="BF150" s="200">
        <f t="shared" si="15"/>
        <v>0</v>
      </c>
      <c r="BG150" s="200">
        <f t="shared" si="16"/>
        <v>0</v>
      </c>
      <c r="BH150" s="200">
        <f t="shared" si="17"/>
        <v>0</v>
      </c>
      <c r="BI150" s="200">
        <f t="shared" si="18"/>
        <v>0</v>
      </c>
      <c r="BJ150" s="21" t="s">
        <v>83</v>
      </c>
      <c r="BK150" s="200">
        <f t="shared" si="19"/>
        <v>0</v>
      </c>
      <c r="BL150" s="21" t="s">
        <v>141</v>
      </c>
      <c r="BM150" s="21" t="s">
        <v>319</v>
      </c>
    </row>
    <row r="151" spans="2:65" s="1" customFormat="1" ht="25.5" customHeight="1">
      <c r="B151" s="38"/>
      <c r="C151" s="189" t="s">
        <v>320</v>
      </c>
      <c r="D151" s="189" t="s">
        <v>136</v>
      </c>
      <c r="E151" s="190" t="s">
        <v>321</v>
      </c>
      <c r="F151" s="191" t="s">
        <v>322</v>
      </c>
      <c r="G151" s="192" t="s">
        <v>222</v>
      </c>
      <c r="H151" s="193">
        <v>9</v>
      </c>
      <c r="I151" s="194"/>
      <c r="J151" s="195">
        <f t="shared" si="10"/>
        <v>0</v>
      </c>
      <c r="K151" s="191" t="s">
        <v>140</v>
      </c>
      <c r="L151" s="58"/>
      <c r="M151" s="196" t="s">
        <v>21</v>
      </c>
      <c r="N151" s="197" t="s">
        <v>46</v>
      </c>
      <c r="O151" s="39"/>
      <c r="P151" s="198">
        <f t="shared" si="11"/>
        <v>0</v>
      </c>
      <c r="Q151" s="198">
        <v>0.31108000000000002</v>
      </c>
      <c r="R151" s="198">
        <f t="shared" si="12"/>
        <v>2.7997200000000002</v>
      </c>
      <c r="S151" s="198">
        <v>0</v>
      </c>
      <c r="T151" s="199">
        <f t="shared" si="13"/>
        <v>0</v>
      </c>
      <c r="AR151" s="21" t="s">
        <v>141</v>
      </c>
      <c r="AT151" s="21" t="s">
        <v>136</v>
      </c>
      <c r="AU151" s="21" t="s">
        <v>85</v>
      </c>
      <c r="AY151" s="21" t="s">
        <v>134</v>
      </c>
      <c r="BE151" s="200">
        <f t="shared" si="14"/>
        <v>0</v>
      </c>
      <c r="BF151" s="200">
        <f t="shared" si="15"/>
        <v>0</v>
      </c>
      <c r="BG151" s="200">
        <f t="shared" si="16"/>
        <v>0</v>
      </c>
      <c r="BH151" s="200">
        <f t="shared" si="17"/>
        <v>0</v>
      </c>
      <c r="BI151" s="200">
        <f t="shared" si="18"/>
        <v>0</v>
      </c>
      <c r="BJ151" s="21" t="s">
        <v>83</v>
      </c>
      <c r="BK151" s="200">
        <f t="shared" si="19"/>
        <v>0</v>
      </c>
      <c r="BL151" s="21" t="s">
        <v>141</v>
      </c>
      <c r="BM151" s="21" t="s">
        <v>323</v>
      </c>
    </row>
    <row r="152" spans="2:65" s="1" customFormat="1" ht="16.5" customHeight="1">
      <c r="B152" s="38"/>
      <c r="C152" s="213" t="s">
        <v>324</v>
      </c>
      <c r="D152" s="213" t="s">
        <v>255</v>
      </c>
      <c r="E152" s="214" t="s">
        <v>325</v>
      </c>
      <c r="F152" s="215" t="s">
        <v>326</v>
      </c>
      <c r="G152" s="216" t="s">
        <v>222</v>
      </c>
      <c r="H152" s="217">
        <v>6</v>
      </c>
      <c r="I152" s="218"/>
      <c r="J152" s="219">
        <f t="shared" si="10"/>
        <v>0</v>
      </c>
      <c r="K152" s="215" t="s">
        <v>21</v>
      </c>
      <c r="L152" s="220"/>
      <c r="M152" s="221" t="s">
        <v>21</v>
      </c>
      <c r="N152" s="222" t="s">
        <v>46</v>
      </c>
      <c r="O152" s="39"/>
      <c r="P152" s="198">
        <f t="shared" si="11"/>
        <v>0</v>
      </c>
      <c r="Q152" s="198">
        <v>1.3299999999999999E-2</v>
      </c>
      <c r="R152" s="198">
        <f t="shared" si="12"/>
        <v>7.9799999999999996E-2</v>
      </c>
      <c r="S152" s="198">
        <v>0</v>
      </c>
      <c r="T152" s="199">
        <f t="shared" si="13"/>
        <v>0</v>
      </c>
      <c r="AR152" s="21" t="s">
        <v>170</v>
      </c>
      <c r="AT152" s="21" t="s">
        <v>255</v>
      </c>
      <c r="AU152" s="21" t="s">
        <v>85</v>
      </c>
      <c r="AY152" s="21" t="s">
        <v>134</v>
      </c>
      <c r="BE152" s="200">
        <f t="shared" si="14"/>
        <v>0</v>
      </c>
      <c r="BF152" s="200">
        <f t="shared" si="15"/>
        <v>0</v>
      </c>
      <c r="BG152" s="200">
        <f t="shared" si="16"/>
        <v>0</v>
      </c>
      <c r="BH152" s="200">
        <f t="shared" si="17"/>
        <v>0</v>
      </c>
      <c r="BI152" s="200">
        <f t="shared" si="18"/>
        <v>0</v>
      </c>
      <c r="BJ152" s="21" t="s">
        <v>83</v>
      </c>
      <c r="BK152" s="200">
        <f t="shared" si="19"/>
        <v>0</v>
      </c>
      <c r="BL152" s="21" t="s">
        <v>141</v>
      </c>
      <c r="BM152" s="21" t="s">
        <v>327</v>
      </c>
    </row>
    <row r="153" spans="2:65" s="1" customFormat="1" ht="25.5" customHeight="1">
      <c r="B153" s="38"/>
      <c r="C153" s="189" t="s">
        <v>328</v>
      </c>
      <c r="D153" s="189" t="s">
        <v>136</v>
      </c>
      <c r="E153" s="190" t="s">
        <v>329</v>
      </c>
      <c r="F153" s="191" t="s">
        <v>330</v>
      </c>
      <c r="G153" s="192" t="s">
        <v>222</v>
      </c>
      <c r="H153" s="193">
        <v>4</v>
      </c>
      <c r="I153" s="194"/>
      <c r="J153" s="195">
        <f t="shared" si="10"/>
        <v>0</v>
      </c>
      <c r="K153" s="191" t="s">
        <v>21</v>
      </c>
      <c r="L153" s="58"/>
      <c r="M153" s="196" t="s">
        <v>21</v>
      </c>
      <c r="N153" s="197" t="s">
        <v>46</v>
      </c>
      <c r="O153" s="39"/>
      <c r="P153" s="198">
        <f t="shared" si="11"/>
        <v>0</v>
      </c>
      <c r="Q153" s="198">
        <v>0</v>
      </c>
      <c r="R153" s="198">
        <f t="shared" si="12"/>
        <v>0</v>
      </c>
      <c r="S153" s="198">
        <v>0</v>
      </c>
      <c r="T153" s="199">
        <f t="shared" si="13"/>
        <v>0</v>
      </c>
      <c r="AR153" s="21" t="s">
        <v>331</v>
      </c>
      <c r="AT153" s="21" t="s">
        <v>136</v>
      </c>
      <c r="AU153" s="21" t="s">
        <v>85</v>
      </c>
      <c r="AY153" s="21" t="s">
        <v>134</v>
      </c>
      <c r="BE153" s="200">
        <f t="shared" si="14"/>
        <v>0</v>
      </c>
      <c r="BF153" s="200">
        <f t="shared" si="15"/>
        <v>0</v>
      </c>
      <c r="BG153" s="200">
        <f t="shared" si="16"/>
        <v>0</v>
      </c>
      <c r="BH153" s="200">
        <f t="shared" si="17"/>
        <v>0</v>
      </c>
      <c r="BI153" s="200">
        <f t="shared" si="18"/>
        <v>0</v>
      </c>
      <c r="BJ153" s="21" t="s">
        <v>83</v>
      </c>
      <c r="BK153" s="200">
        <f t="shared" si="19"/>
        <v>0</v>
      </c>
      <c r="BL153" s="21" t="s">
        <v>331</v>
      </c>
      <c r="BM153" s="21" t="s">
        <v>332</v>
      </c>
    </row>
    <row r="154" spans="2:65" s="1" customFormat="1" ht="25.5" customHeight="1">
      <c r="B154" s="38"/>
      <c r="C154" s="189" t="s">
        <v>333</v>
      </c>
      <c r="D154" s="189" t="s">
        <v>136</v>
      </c>
      <c r="E154" s="190" t="s">
        <v>334</v>
      </c>
      <c r="F154" s="191" t="s">
        <v>335</v>
      </c>
      <c r="G154" s="192" t="s">
        <v>222</v>
      </c>
      <c r="H154" s="193">
        <v>1</v>
      </c>
      <c r="I154" s="194"/>
      <c r="J154" s="195">
        <f t="shared" si="10"/>
        <v>0</v>
      </c>
      <c r="K154" s="191" t="s">
        <v>21</v>
      </c>
      <c r="L154" s="58"/>
      <c r="M154" s="196" t="s">
        <v>21</v>
      </c>
      <c r="N154" s="197" t="s">
        <v>46</v>
      </c>
      <c r="O154" s="39"/>
      <c r="P154" s="198">
        <f t="shared" si="11"/>
        <v>0</v>
      </c>
      <c r="Q154" s="198">
        <v>0</v>
      </c>
      <c r="R154" s="198">
        <f t="shared" si="12"/>
        <v>0</v>
      </c>
      <c r="S154" s="198">
        <v>0</v>
      </c>
      <c r="T154" s="199">
        <f t="shared" si="13"/>
        <v>0</v>
      </c>
      <c r="AR154" s="21" t="s">
        <v>331</v>
      </c>
      <c r="AT154" s="21" t="s">
        <v>136</v>
      </c>
      <c r="AU154" s="21" t="s">
        <v>85</v>
      </c>
      <c r="AY154" s="21" t="s">
        <v>134</v>
      </c>
      <c r="BE154" s="200">
        <f t="shared" si="14"/>
        <v>0</v>
      </c>
      <c r="BF154" s="200">
        <f t="shared" si="15"/>
        <v>0</v>
      </c>
      <c r="BG154" s="200">
        <f t="shared" si="16"/>
        <v>0</v>
      </c>
      <c r="BH154" s="200">
        <f t="shared" si="17"/>
        <v>0</v>
      </c>
      <c r="BI154" s="200">
        <f t="shared" si="18"/>
        <v>0</v>
      </c>
      <c r="BJ154" s="21" t="s">
        <v>83</v>
      </c>
      <c r="BK154" s="200">
        <f t="shared" si="19"/>
        <v>0</v>
      </c>
      <c r="BL154" s="21" t="s">
        <v>331</v>
      </c>
      <c r="BM154" s="21" t="s">
        <v>336</v>
      </c>
    </row>
    <row r="155" spans="2:65" s="1" customFormat="1" ht="25.5" customHeight="1">
      <c r="B155" s="38"/>
      <c r="C155" s="189" t="s">
        <v>337</v>
      </c>
      <c r="D155" s="189" t="s">
        <v>136</v>
      </c>
      <c r="E155" s="190" t="s">
        <v>338</v>
      </c>
      <c r="F155" s="191" t="s">
        <v>339</v>
      </c>
      <c r="G155" s="192" t="s">
        <v>251</v>
      </c>
      <c r="H155" s="193">
        <v>25</v>
      </c>
      <c r="I155" s="194"/>
      <c r="J155" s="195">
        <f t="shared" si="10"/>
        <v>0</v>
      </c>
      <c r="K155" s="191" t="s">
        <v>140</v>
      </c>
      <c r="L155" s="58"/>
      <c r="M155" s="196" t="s">
        <v>21</v>
      </c>
      <c r="N155" s="197" t="s">
        <v>46</v>
      </c>
      <c r="O155" s="39"/>
      <c r="P155" s="198">
        <f t="shared" si="11"/>
        <v>0</v>
      </c>
      <c r="Q155" s="198">
        <v>1.0000000000000001E-5</v>
      </c>
      <c r="R155" s="198">
        <f t="shared" si="12"/>
        <v>2.5000000000000001E-4</v>
      </c>
      <c r="S155" s="198">
        <v>0</v>
      </c>
      <c r="T155" s="199">
        <f t="shared" si="13"/>
        <v>0</v>
      </c>
      <c r="AR155" s="21" t="s">
        <v>141</v>
      </c>
      <c r="AT155" s="21" t="s">
        <v>136</v>
      </c>
      <c r="AU155" s="21" t="s">
        <v>85</v>
      </c>
      <c r="AY155" s="21" t="s">
        <v>134</v>
      </c>
      <c r="BE155" s="200">
        <f t="shared" si="14"/>
        <v>0</v>
      </c>
      <c r="BF155" s="200">
        <f t="shared" si="15"/>
        <v>0</v>
      </c>
      <c r="BG155" s="200">
        <f t="shared" si="16"/>
        <v>0</v>
      </c>
      <c r="BH155" s="200">
        <f t="shared" si="17"/>
        <v>0</v>
      </c>
      <c r="BI155" s="200">
        <f t="shared" si="18"/>
        <v>0</v>
      </c>
      <c r="BJ155" s="21" t="s">
        <v>83</v>
      </c>
      <c r="BK155" s="200">
        <f t="shared" si="19"/>
        <v>0</v>
      </c>
      <c r="BL155" s="21" t="s">
        <v>141</v>
      </c>
      <c r="BM155" s="21" t="s">
        <v>340</v>
      </c>
    </row>
    <row r="156" spans="2:65" s="1" customFormat="1" ht="16.5" customHeight="1">
      <c r="B156" s="38"/>
      <c r="C156" s="213" t="s">
        <v>341</v>
      </c>
      <c r="D156" s="213" t="s">
        <v>255</v>
      </c>
      <c r="E156" s="214" t="s">
        <v>342</v>
      </c>
      <c r="F156" s="215" t="s">
        <v>343</v>
      </c>
      <c r="G156" s="216" t="s">
        <v>251</v>
      </c>
      <c r="H156" s="217">
        <v>25</v>
      </c>
      <c r="I156" s="218"/>
      <c r="J156" s="219">
        <f t="shared" si="10"/>
        <v>0</v>
      </c>
      <c r="K156" s="215" t="s">
        <v>140</v>
      </c>
      <c r="L156" s="220"/>
      <c r="M156" s="221" t="s">
        <v>21</v>
      </c>
      <c r="N156" s="222" t="s">
        <v>46</v>
      </c>
      <c r="O156" s="39"/>
      <c r="P156" s="198">
        <f t="shared" si="11"/>
        <v>0</v>
      </c>
      <c r="Q156" s="198">
        <v>4.6899999999999997E-3</v>
      </c>
      <c r="R156" s="198">
        <f t="shared" si="12"/>
        <v>0.11724999999999999</v>
      </c>
      <c r="S156" s="198">
        <v>0</v>
      </c>
      <c r="T156" s="199">
        <f t="shared" si="13"/>
        <v>0</v>
      </c>
      <c r="AR156" s="21" t="s">
        <v>170</v>
      </c>
      <c r="AT156" s="21" t="s">
        <v>255</v>
      </c>
      <c r="AU156" s="21" t="s">
        <v>85</v>
      </c>
      <c r="AY156" s="21" t="s">
        <v>134</v>
      </c>
      <c r="BE156" s="200">
        <f t="shared" si="14"/>
        <v>0</v>
      </c>
      <c r="BF156" s="200">
        <f t="shared" si="15"/>
        <v>0</v>
      </c>
      <c r="BG156" s="200">
        <f t="shared" si="16"/>
        <v>0</v>
      </c>
      <c r="BH156" s="200">
        <f t="shared" si="17"/>
        <v>0</v>
      </c>
      <c r="BI156" s="200">
        <f t="shared" si="18"/>
        <v>0</v>
      </c>
      <c r="BJ156" s="21" t="s">
        <v>83</v>
      </c>
      <c r="BK156" s="200">
        <f t="shared" si="19"/>
        <v>0</v>
      </c>
      <c r="BL156" s="21" t="s">
        <v>141</v>
      </c>
      <c r="BM156" s="21" t="s">
        <v>344</v>
      </c>
    </row>
    <row r="157" spans="2:65" s="10" customFormat="1" ht="29.85" customHeight="1">
      <c r="B157" s="173"/>
      <c r="C157" s="174"/>
      <c r="D157" s="175" t="s">
        <v>74</v>
      </c>
      <c r="E157" s="187" t="s">
        <v>175</v>
      </c>
      <c r="F157" s="187" t="s">
        <v>345</v>
      </c>
      <c r="G157" s="174"/>
      <c r="H157" s="174"/>
      <c r="I157" s="177"/>
      <c r="J157" s="188">
        <f>BK157</f>
        <v>0</v>
      </c>
      <c r="K157" s="174"/>
      <c r="L157" s="179"/>
      <c r="M157" s="180"/>
      <c r="N157" s="181"/>
      <c r="O157" s="181"/>
      <c r="P157" s="182">
        <f>SUM(P158:P169)</f>
        <v>0</v>
      </c>
      <c r="Q157" s="181"/>
      <c r="R157" s="182">
        <f>SUM(R158:R169)</f>
        <v>124.86042</v>
      </c>
      <c r="S157" s="181"/>
      <c r="T157" s="183">
        <f>SUM(T158:T169)</f>
        <v>15.3</v>
      </c>
      <c r="AR157" s="184" t="s">
        <v>83</v>
      </c>
      <c r="AT157" s="185" t="s">
        <v>74</v>
      </c>
      <c r="AU157" s="185" t="s">
        <v>83</v>
      </c>
      <c r="AY157" s="184" t="s">
        <v>134</v>
      </c>
      <c r="BK157" s="186">
        <f>SUM(BK158:BK169)</f>
        <v>0</v>
      </c>
    </row>
    <row r="158" spans="2:65" s="1" customFormat="1" ht="16.5" customHeight="1">
      <c r="B158" s="38"/>
      <c r="C158" s="189" t="s">
        <v>346</v>
      </c>
      <c r="D158" s="189" t="s">
        <v>136</v>
      </c>
      <c r="E158" s="190" t="s">
        <v>347</v>
      </c>
      <c r="F158" s="191" t="s">
        <v>348</v>
      </c>
      <c r="G158" s="192" t="s">
        <v>222</v>
      </c>
      <c r="H158" s="193">
        <v>2</v>
      </c>
      <c r="I158" s="194"/>
      <c r="J158" s="195">
        <f>ROUND(I158*H158,2)</f>
        <v>0</v>
      </c>
      <c r="K158" s="191" t="s">
        <v>140</v>
      </c>
      <c r="L158" s="58"/>
      <c r="M158" s="196" t="s">
        <v>21</v>
      </c>
      <c r="N158" s="197" t="s">
        <v>46</v>
      </c>
      <c r="O158" s="39"/>
      <c r="P158" s="198">
        <f>O158*H158</f>
        <v>0</v>
      </c>
      <c r="Q158" s="198">
        <v>0.10940999999999999</v>
      </c>
      <c r="R158" s="198">
        <f>Q158*H158</f>
        <v>0.21881999999999999</v>
      </c>
      <c r="S158" s="198">
        <v>0</v>
      </c>
      <c r="T158" s="199">
        <f>S158*H158</f>
        <v>0</v>
      </c>
      <c r="AR158" s="21" t="s">
        <v>141</v>
      </c>
      <c r="AT158" s="21" t="s">
        <v>136</v>
      </c>
      <c r="AU158" s="21" t="s">
        <v>85</v>
      </c>
      <c r="AY158" s="21" t="s">
        <v>134</v>
      </c>
      <c r="BE158" s="200">
        <f>IF(N158="základní",J158,0)</f>
        <v>0</v>
      </c>
      <c r="BF158" s="200">
        <f>IF(N158="snížená",J158,0)</f>
        <v>0</v>
      </c>
      <c r="BG158" s="200">
        <f>IF(N158="zákl. přenesená",J158,0)</f>
        <v>0</v>
      </c>
      <c r="BH158" s="200">
        <f>IF(N158="sníž. přenesená",J158,0)</f>
        <v>0</v>
      </c>
      <c r="BI158" s="200">
        <f>IF(N158="nulová",J158,0)</f>
        <v>0</v>
      </c>
      <c r="BJ158" s="21" t="s">
        <v>83</v>
      </c>
      <c r="BK158" s="200">
        <f>ROUND(I158*H158,2)</f>
        <v>0</v>
      </c>
      <c r="BL158" s="21" t="s">
        <v>141</v>
      </c>
      <c r="BM158" s="21" t="s">
        <v>349</v>
      </c>
    </row>
    <row r="159" spans="2:65" s="1" customFormat="1" ht="16.5" customHeight="1">
      <c r="B159" s="38"/>
      <c r="C159" s="213" t="s">
        <v>350</v>
      </c>
      <c r="D159" s="213" t="s">
        <v>255</v>
      </c>
      <c r="E159" s="214" t="s">
        <v>351</v>
      </c>
      <c r="F159" s="215" t="s">
        <v>352</v>
      </c>
      <c r="G159" s="216" t="s">
        <v>222</v>
      </c>
      <c r="H159" s="217">
        <v>2</v>
      </c>
      <c r="I159" s="218"/>
      <c r="J159" s="219">
        <f>ROUND(I159*H159,2)</f>
        <v>0</v>
      </c>
      <c r="K159" s="215" t="s">
        <v>140</v>
      </c>
      <c r="L159" s="220"/>
      <c r="M159" s="221" t="s">
        <v>21</v>
      </c>
      <c r="N159" s="222" t="s">
        <v>46</v>
      </c>
      <c r="O159" s="39"/>
      <c r="P159" s="198">
        <f>O159*H159</f>
        <v>0</v>
      </c>
      <c r="Q159" s="198">
        <v>6.4999999999999997E-3</v>
      </c>
      <c r="R159" s="198">
        <f>Q159*H159</f>
        <v>1.2999999999999999E-2</v>
      </c>
      <c r="S159" s="198">
        <v>0</v>
      </c>
      <c r="T159" s="199">
        <f>S159*H159</f>
        <v>0</v>
      </c>
      <c r="AR159" s="21" t="s">
        <v>170</v>
      </c>
      <c r="AT159" s="21" t="s">
        <v>255</v>
      </c>
      <c r="AU159" s="21" t="s">
        <v>85</v>
      </c>
      <c r="AY159" s="21" t="s">
        <v>134</v>
      </c>
      <c r="BE159" s="200">
        <f>IF(N159="základní",J159,0)</f>
        <v>0</v>
      </c>
      <c r="BF159" s="200">
        <f>IF(N159="snížená",J159,0)</f>
        <v>0</v>
      </c>
      <c r="BG159" s="200">
        <f>IF(N159="zákl. přenesená",J159,0)</f>
        <v>0</v>
      </c>
      <c r="BH159" s="200">
        <f>IF(N159="sníž. přenesená",J159,0)</f>
        <v>0</v>
      </c>
      <c r="BI159" s="200">
        <f>IF(N159="nulová",J159,0)</f>
        <v>0</v>
      </c>
      <c r="BJ159" s="21" t="s">
        <v>83</v>
      </c>
      <c r="BK159" s="200">
        <f>ROUND(I159*H159,2)</f>
        <v>0</v>
      </c>
      <c r="BL159" s="21" t="s">
        <v>141</v>
      </c>
      <c r="BM159" s="21" t="s">
        <v>353</v>
      </c>
    </row>
    <row r="160" spans="2:65" s="1" customFormat="1" ht="16.5" customHeight="1">
      <c r="B160" s="38"/>
      <c r="C160" s="213" t="s">
        <v>354</v>
      </c>
      <c r="D160" s="213" t="s">
        <v>255</v>
      </c>
      <c r="E160" s="214" t="s">
        <v>355</v>
      </c>
      <c r="F160" s="215" t="s">
        <v>356</v>
      </c>
      <c r="G160" s="216" t="s">
        <v>222</v>
      </c>
      <c r="H160" s="217">
        <v>2</v>
      </c>
      <c r="I160" s="218"/>
      <c r="J160" s="219">
        <f>ROUND(I160*H160,2)</f>
        <v>0</v>
      </c>
      <c r="K160" s="215" t="s">
        <v>140</v>
      </c>
      <c r="L160" s="220"/>
      <c r="M160" s="221" t="s">
        <v>21</v>
      </c>
      <c r="N160" s="222" t="s">
        <v>46</v>
      </c>
      <c r="O160" s="39"/>
      <c r="P160" s="198">
        <f>O160*H160</f>
        <v>0</v>
      </c>
      <c r="Q160" s="198">
        <v>1.1999999999999999E-3</v>
      </c>
      <c r="R160" s="198">
        <f>Q160*H160</f>
        <v>2.3999999999999998E-3</v>
      </c>
      <c r="S160" s="198">
        <v>0</v>
      </c>
      <c r="T160" s="199">
        <f>S160*H160</f>
        <v>0</v>
      </c>
      <c r="AR160" s="21" t="s">
        <v>170</v>
      </c>
      <c r="AT160" s="21" t="s">
        <v>255</v>
      </c>
      <c r="AU160" s="21" t="s">
        <v>85</v>
      </c>
      <c r="AY160" s="21" t="s">
        <v>134</v>
      </c>
      <c r="BE160" s="200">
        <f>IF(N160="základní",J160,0)</f>
        <v>0</v>
      </c>
      <c r="BF160" s="200">
        <f>IF(N160="snížená",J160,0)</f>
        <v>0</v>
      </c>
      <c r="BG160" s="200">
        <f>IF(N160="zákl. přenesená",J160,0)</f>
        <v>0</v>
      </c>
      <c r="BH160" s="200">
        <f>IF(N160="sníž. přenesená",J160,0)</f>
        <v>0</v>
      </c>
      <c r="BI160" s="200">
        <f>IF(N160="nulová",J160,0)</f>
        <v>0</v>
      </c>
      <c r="BJ160" s="21" t="s">
        <v>83</v>
      </c>
      <c r="BK160" s="200">
        <f>ROUND(I160*H160,2)</f>
        <v>0</v>
      </c>
      <c r="BL160" s="21" t="s">
        <v>141</v>
      </c>
      <c r="BM160" s="21" t="s">
        <v>357</v>
      </c>
    </row>
    <row r="161" spans="2:65" s="1" customFormat="1" ht="25.5" customHeight="1">
      <c r="B161" s="38"/>
      <c r="C161" s="189" t="s">
        <v>358</v>
      </c>
      <c r="D161" s="189" t="s">
        <v>136</v>
      </c>
      <c r="E161" s="190" t="s">
        <v>359</v>
      </c>
      <c r="F161" s="191" t="s">
        <v>360</v>
      </c>
      <c r="G161" s="192" t="s">
        <v>251</v>
      </c>
      <c r="H161" s="193">
        <v>584</v>
      </c>
      <c r="I161" s="194"/>
      <c r="J161" s="195">
        <f>ROUND(I161*H161,2)</f>
        <v>0</v>
      </c>
      <c r="K161" s="191" t="s">
        <v>140</v>
      </c>
      <c r="L161" s="58"/>
      <c r="M161" s="196" t="s">
        <v>21</v>
      </c>
      <c r="N161" s="197" t="s">
        <v>46</v>
      </c>
      <c r="O161" s="39"/>
      <c r="P161" s="198">
        <f>O161*H161</f>
        <v>0</v>
      </c>
      <c r="Q161" s="198">
        <v>0.15540000000000001</v>
      </c>
      <c r="R161" s="198">
        <f>Q161*H161</f>
        <v>90.753600000000006</v>
      </c>
      <c r="S161" s="198">
        <v>0</v>
      </c>
      <c r="T161" s="199">
        <f>S161*H161</f>
        <v>0</v>
      </c>
      <c r="AR161" s="21" t="s">
        <v>141</v>
      </c>
      <c r="AT161" s="21" t="s">
        <v>136</v>
      </c>
      <c r="AU161" s="21" t="s">
        <v>85</v>
      </c>
      <c r="AY161" s="21" t="s">
        <v>134</v>
      </c>
      <c r="BE161" s="200">
        <f>IF(N161="základní",J161,0)</f>
        <v>0</v>
      </c>
      <c r="BF161" s="200">
        <f>IF(N161="snížená",J161,0)</f>
        <v>0</v>
      </c>
      <c r="BG161" s="200">
        <f>IF(N161="zákl. přenesená",J161,0)</f>
        <v>0</v>
      </c>
      <c r="BH161" s="200">
        <f>IF(N161="sníž. přenesená",J161,0)</f>
        <v>0</v>
      </c>
      <c r="BI161" s="200">
        <f>IF(N161="nulová",J161,0)</f>
        <v>0</v>
      </c>
      <c r="BJ161" s="21" t="s">
        <v>83</v>
      </c>
      <c r="BK161" s="200">
        <f>ROUND(I161*H161,2)</f>
        <v>0</v>
      </c>
      <c r="BL161" s="21" t="s">
        <v>141</v>
      </c>
      <c r="BM161" s="21" t="s">
        <v>361</v>
      </c>
    </row>
    <row r="162" spans="2:65" s="11" customFormat="1" ht="13.5">
      <c r="B162" s="201"/>
      <c r="C162" s="202"/>
      <c r="D162" s="203" t="s">
        <v>143</v>
      </c>
      <c r="E162" s="204" t="s">
        <v>21</v>
      </c>
      <c r="F162" s="205" t="s">
        <v>362</v>
      </c>
      <c r="G162" s="202"/>
      <c r="H162" s="206">
        <v>584</v>
      </c>
      <c r="I162" s="207"/>
      <c r="J162" s="202"/>
      <c r="K162" s="202"/>
      <c r="L162" s="208"/>
      <c r="M162" s="209"/>
      <c r="N162" s="210"/>
      <c r="O162" s="210"/>
      <c r="P162" s="210"/>
      <c r="Q162" s="210"/>
      <c r="R162" s="210"/>
      <c r="S162" s="210"/>
      <c r="T162" s="211"/>
      <c r="AT162" s="212" t="s">
        <v>143</v>
      </c>
      <c r="AU162" s="212" t="s">
        <v>85</v>
      </c>
      <c r="AV162" s="11" t="s">
        <v>85</v>
      </c>
      <c r="AW162" s="11" t="s">
        <v>39</v>
      </c>
      <c r="AX162" s="11" t="s">
        <v>83</v>
      </c>
      <c r="AY162" s="212" t="s">
        <v>134</v>
      </c>
    </row>
    <row r="163" spans="2:65" s="1" customFormat="1" ht="16.5" customHeight="1">
      <c r="B163" s="38"/>
      <c r="C163" s="213" t="s">
        <v>363</v>
      </c>
      <c r="D163" s="213" t="s">
        <v>255</v>
      </c>
      <c r="E163" s="214" t="s">
        <v>364</v>
      </c>
      <c r="F163" s="215" t="s">
        <v>365</v>
      </c>
      <c r="G163" s="216" t="s">
        <v>251</v>
      </c>
      <c r="H163" s="217">
        <v>584</v>
      </c>
      <c r="I163" s="218"/>
      <c r="J163" s="219">
        <f>ROUND(I163*H163,2)</f>
        <v>0</v>
      </c>
      <c r="K163" s="215" t="s">
        <v>140</v>
      </c>
      <c r="L163" s="220"/>
      <c r="M163" s="221" t="s">
        <v>21</v>
      </c>
      <c r="N163" s="222" t="s">
        <v>46</v>
      </c>
      <c r="O163" s="39"/>
      <c r="P163" s="198">
        <f>O163*H163</f>
        <v>0</v>
      </c>
      <c r="Q163" s="198">
        <v>5.8000000000000003E-2</v>
      </c>
      <c r="R163" s="198">
        <f>Q163*H163</f>
        <v>33.872</v>
      </c>
      <c r="S163" s="198">
        <v>0</v>
      </c>
      <c r="T163" s="199">
        <f>S163*H163</f>
        <v>0</v>
      </c>
      <c r="AR163" s="21" t="s">
        <v>170</v>
      </c>
      <c r="AT163" s="21" t="s">
        <v>255</v>
      </c>
      <c r="AU163" s="21" t="s">
        <v>85</v>
      </c>
      <c r="AY163" s="21" t="s">
        <v>134</v>
      </c>
      <c r="BE163" s="200">
        <f>IF(N163="základní",J163,0)</f>
        <v>0</v>
      </c>
      <c r="BF163" s="200">
        <f>IF(N163="snížená",J163,0)</f>
        <v>0</v>
      </c>
      <c r="BG163" s="200">
        <f>IF(N163="zákl. přenesená",J163,0)</f>
        <v>0</v>
      </c>
      <c r="BH163" s="200">
        <f>IF(N163="sníž. přenesená",J163,0)</f>
        <v>0</v>
      </c>
      <c r="BI163" s="200">
        <f>IF(N163="nulová",J163,0)</f>
        <v>0</v>
      </c>
      <c r="BJ163" s="21" t="s">
        <v>83</v>
      </c>
      <c r="BK163" s="200">
        <f>ROUND(I163*H163,2)</f>
        <v>0</v>
      </c>
      <c r="BL163" s="21" t="s">
        <v>141</v>
      </c>
      <c r="BM163" s="21" t="s">
        <v>366</v>
      </c>
    </row>
    <row r="164" spans="2:65" s="1" customFormat="1" ht="25.5" customHeight="1">
      <c r="B164" s="38"/>
      <c r="C164" s="189" t="s">
        <v>367</v>
      </c>
      <c r="D164" s="189" t="s">
        <v>136</v>
      </c>
      <c r="E164" s="190" t="s">
        <v>368</v>
      </c>
      <c r="F164" s="191" t="s">
        <v>369</v>
      </c>
      <c r="G164" s="192" t="s">
        <v>251</v>
      </c>
      <c r="H164" s="193">
        <v>38</v>
      </c>
      <c r="I164" s="194"/>
      <c r="J164" s="195">
        <f>ROUND(I164*H164,2)</f>
        <v>0</v>
      </c>
      <c r="K164" s="191" t="s">
        <v>140</v>
      </c>
      <c r="L164" s="58"/>
      <c r="M164" s="196" t="s">
        <v>21</v>
      </c>
      <c r="N164" s="197" t="s">
        <v>46</v>
      </c>
      <c r="O164" s="39"/>
      <c r="P164" s="198">
        <f>O164*H164</f>
        <v>0</v>
      </c>
      <c r="Q164" s="198">
        <v>0</v>
      </c>
      <c r="R164" s="198">
        <f>Q164*H164</f>
        <v>0</v>
      </c>
      <c r="S164" s="198">
        <v>0</v>
      </c>
      <c r="T164" s="199">
        <f>S164*H164</f>
        <v>0</v>
      </c>
      <c r="AR164" s="21" t="s">
        <v>141</v>
      </c>
      <c r="AT164" s="21" t="s">
        <v>136</v>
      </c>
      <c r="AU164" s="21" t="s">
        <v>85</v>
      </c>
      <c r="AY164" s="21" t="s">
        <v>134</v>
      </c>
      <c r="BE164" s="200">
        <f>IF(N164="základní",J164,0)</f>
        <v>0</v>
      </c>
      <c r="BF164" s="200">
        <f>IF(N164="snížená",J164,0)</f>
        <v>0</v>
      </c>
      <c r="BG164" s="200">
        <f>IF(N164="zákl. přenesená",J164,0)</f>
        <v>0</v>
      </c>
      <c r="BH164" s="200">
        <f>IF(N164="sníž. přenesená",J164,0)</f>
        <v>0</v>
      </c>
      <c r="BI164" s="200">
        <f>IF(N164="nulová",J164,0)</f>
        <v>0</v>
      </c>
      <c r="BJ164" s="21" t="s">
        <v>83</v>
      </c>
      <c r="BK164" s="200">
        <f>ROUND(I164*H164,2)</f>
        <v>0</v>
      </c>
      <c r="BL164" s="21" t="s">
        <v>141</v>
      </c>
      <c r="BM164" s="21" t="s">
        <v>370</v>
      </c>
    </row>
    <row r="165" spans="2:65" s="11" customFormat="1" ht="13.5">
      <c r="B165" s="201"/>
      <c r="C165" s="202"/>
      <c r="D165" s="203" t="s">
        <v>143</v>
      </c>
      <c r="E165" s="204" t="s">
        <v>21</v>
      </c>
      <c r="F165" s="205" t="s">
        <v>371</v>
      </c>
      <c r="G165" s="202"/>
      <c r="H165" s="206">
        <v>38</v>
      </c>
      <c r="I165" s="207"/>
      <c r="J165" s="202"/>
      <c r="K165" s="202"/>
      <c r="L165" s="208"/>
      <c r="M165" s="209"/>
      <c r="N165" s="210"/>
      <c r="O165" s="210"/>
      <c r="P165" s="210"/>
      <c r="Q165" s="210"/>
      <c r="R165" s="210"/>
      <c r="S165" s="210"/>
      <c r="T165" s="211"/>
      <c r="AT165" s="212" t="s">
        <v>143</v>
      </c>
      <c r="AU165" s="212" t="s">
        <v>85</v>
      </c>
      <c r="AV165" s="11" t="s">
        <v>85</v>
      </c>
      <c r="AW165" s="11" t="s">
        <v>39</v>
      </c>
      <c r="AX165" s="11" t="s">
        <v>83</v>
      </c>
      <c r="AY165" s="212" t="s">
        <v>134</v>
      </c>
    </row>
    <row r="166" spans="2:65" s="1" customFormat="1" ht="25.5" customHeight="1">
      <c r="B166" s="38"/>
      <c r="C166" s="189" t="s">
        <v>372</v>
      </c>
      <c r="D166" s="189" t="s">
        <v>136</v>
      </c>
      <c r="E166" s="190" t="s">
        <v>373</v>
      </c>
      <c r="F166" s="191" t="s">
        <v>374</v>
      </c>
      <c r="G166" s="192" t="s">
        <v>251</v>
      </c>
      <c r="H166" s="193">
        <v>60</v>
      </c>
      <c r="I166" s="194"/>
      <c r="J166" s="195">
        <f>ROUND(I166*H166,2)</f>
        <v>0</v>
      </c>
      <c r="K166" s="191" t="s">
        <v>140</v>
      </c>
      <c r="L166" s="58"/>
      <c r="M166" s="196" t="s">
        <v>21</v>
      </c>
      <c r="N166" s="197" t="s">
        <v>46</v>
      </c>
      <c r="O166" s="39"/>
      <c r="P166" s="198">
        <f>O166*H166</f>
        <v>0</v>
      </c>
      <c r="Q166" s="198">
        <v>0</v>
      </c>
      <c r="R166" s="198">
        <f>Q166*H166</f>
        <v>0</v>
      </c>
      <c r="S166" s="198">
        <v>0</v>
      </c>
      <c r="T166" s="199">
        <f>S166*H166</f>
        <v>0</v>
      </c>
      <c r="AR166" s="21" t="s">
        <v>141</v>
      </c>
      <c r="AT166" s="21" t="s">
        <v>136</v>
      </c>
      <c r="AU166" s="21" t="s">
        <v>85</v>
      </c>
      <c r="AY166" s="21" t="s">
        <v>134</v>
      </c>
      <c r="BE166" s="200">
        <f>IF(N166="základní",J166,0)</f>
        <v>0</v>
      </c>
      <c r="BF166" s="200">
        <f>IF(N166="snížená",J166,0)</f>
        <v>0</v>
      </c>
      <c r="BG166" s="200">
        <f>IF(N166="zákl. přenesená",J166,0)</f>
        <v>0</v>
      </c>
      <c r="BH166" s="200">
        <f>IF(N166="sníž. přenesená",J166,0)</f>
        <v>0</v>
      </c>
      <c r="BI166" s="200">
        <f>IF(N166="nulová",J166,0)</f>
        <v>0</v>
      </c>
      <c r="BJ166" s="21" t="s">
        <v>83</v>
      </c>
      <c r="BK166" s="200">
        <f>ROUND(I166*H166,2)</f>
        <v>0</v>
      </c>
      <c r="BL166" s="21" t="s">
        <v>141</v>
      </c>
      <c r="BM166" s="21" t="s">
        <v>375</v>
      </c>
    </row>
    <row r="167" spans="2:65" s="1" customFormat="1" ht="16.5" customHeight="1">
      <c r="B167" s="38"/>
      <c r="C167" s="189" t="s">
        <v>376</v>
      </c>
      <c r="D167" s="189" t="s">
        <v>136</v>
      </c>
      <c r="E167" s="190" t="s">
        <v>377</v>
      </c>
      <c r="F167" s="191" t="s">
        <v>378</v>
      </c>
      <c r="G167" s="192" t="s">
        <v>251</v>
      </c>
      <c r="H167" s="193">
        <v>20</v>
      </c>
      <c r="I167" s="194"/>
      <c r="J167" s="195">
        <f>ROUND(I167*H167,2)</f>
        <v>0</v>
      </c>
      <c r="K167" s="191" t="s">
        <v>140</v>
      </c>
      <c r="L167" s="58"/>
      <c r="M167" s="196" t="s">
        <v>21</v>
      </c>
      <c r="N167" s="197" t="s">
        <v>46</v>
      </c>
      <c r="O167" s="39"/>
      <c r="P167" s="198">
        <f>O167*H167</f>
        <v>0</v>
      </c>
      <c r="Q167" s="198">
        <v>3.0000000000000001E-5</v>
      </c>
      <c r="R167" s="198">
        <f>Q167*H167</f>
        <v>6.0000000000000006E-4</v>
      </c>
      <c r="S167" s="198">
        <v>0</v>
      </c>
      <c r="T167" s="199">
        <f>S167*H167</f>
        <v>0</v>
      </c>
      <c r="AR167" s="21" t="s">
        <v>141</v>
      </c>
      <c r="AT167" s="21" t="s">
        <v>136</v>
      </c>
      <c r="AU167" s="21" t="s">
        <v>85</v>
      </c>
      <c r="AY167" s="21" t="s">
        <v>134</v>
      </c>
      <c r="BE167" s="200">
        <f>IF(N167="základní",J167,0)</f>
        <v>0</v>
      </c>
      <c r="BF167" s="200">
        <f>IF(N167="snížená",J167,0)</f>
        <v>0</v>
      </c>
      <c r="BG167" s="200">
        <f>IF(N167="zákl. přenesená",J167,0)</f>
        <v>0</v>
      </c>
      <c r="BH167" s="200">
        <f>IF(N167="sníž. přenesená",J167,0)</f>
        <v>0</v>
      </c>
      <c r="BI167" s="200">
        <f>IF(N167="nulová",J167,0)</f>
        <v>0</v>
      </c>
      <c r="BJ167" s="21" t="s">
        <v>83</v>
      </c>
      <c r="BK167" s="200">
        <f>ROUND(I167*H167,2)</f>
        <v>0</v>
      </c>
      <c r="BL167" s="21" t="s">
        <v>141</v>
      </c>
      <c r="BM167" s="21" t="s">
        <v>379</v>
      </c>
    </row>
    <row r="168" spans="2:65" s="1" customFormat="1" ht="25.5" customHeight="1">
      <c r="B168" s="38"/>
      <c r="C168" s="189" t="s">
        <v>380</v>
      </c>
      <c r="D168" s="189" t="s">
        <v>136</v>
      </c>
      <c r="E168" s="190" t="s">
        <v>381</v>
      </c>
      <c r="F168" s="191" t="s">
        <v>382</v>
      </c>
      <c r="G168" s="192" t="s">
        <v>251</v>
      </c>
      <c r="H168" s="193">
        <v>17</v>
      </c>
      <c r="I168" s="194"/>
      <c r="J168" s="195">
        <f>ROUND(I168*H168,2)</f>
        <v>0</v>
      </c>
      <c r="K168" s="191" t="s">
        <v>140</v>
      </c>
      <c r="L168" s="58"/>
      <c r="M168" s="196" t="s">
        <v>21</v>
      </c>
      <c r="N168" s="197" t="s">
        <v>46</v>
      </c>
      <c r="O168" s="39"/>
      <c r="P168" s="198">
        <f>O168*H168</f>
        <v>0</v>
      </c>
      <c r="Q168" s="198">
        <v>0</v>
      </c>
      <c r="R168" s="198">
        <f>Q168*H168</f>
        <v>0</v>
      </c>
      <c r="S168" s="198">
        <v>0.9</v>
      </c>
      <c r="T168" s="199">
        <f>S168*H168</f>
        <v>15.3</v>
      </c>
      <c r="AR168" s="21" t="s">
        <v>141</v>
      </c>
      <c r="AT168" s="21" t="s">
        <v>136</v>
      </c>
      <c r="AU168" s="21" t="s">
        <v>85</v>
      </c>
      <c r="AY168" s="21" t="s">
        <v>134</v>
      </c>
      <c r="BE168" s="200">
        <f>IF(N168="základní",J168,0)</f>
        <v>0</v>
      </c>
      <c r="BF168" s="200">
        <f>IF(N168="snížená",J168,0)</f>
        <v>0</v>
      </c>
      <c r="BG168" s="200">
        <f>IF(N168="zákl. přenesená",J168,0)</f>
        <v>0</v>
      </c>
      <c r="BH168" s="200">
        <f>IF(N168="sníž. přenesená",J168,0)</f>
        <v>0</v>
      </c>
      <c r="BI168" s="200">
        <f>IF(N168="nulová",J168,0)</f>
        <v>0</v>
      </c>
      <c r="BJ168" s="21" t="s">
        <v>83</v>
      </c>
      <c r="BK168" s="200">
        <f>ROUND(I168*H168,2)</f>
        <v>0</v>
      </c>
      <c r="BL168" s="21" t="s">
        <v>141</v>
      </c>
      <c r="BM168" s="21" t="s">
        <v>383</v>
      </c>
    </row>
    <row r="169" spans="2:65" s="11" customFormat="1" ht="13.5">
      <c r="B169" s="201"/>
      <c r="C169" s="202"/>
      <c r="D169" s="203" t="s">
        <v>143</v>
      </c>
      <c r="E169" s="204" t="s">
        <v>21</v>
      </c>
      <c r="F169" s="205" t="s">
        <v>384</v>
      </c>
      <c r="G169" s="202"/>
      <c r="H169" s="206">
        <v>17</v>
      </c>
      <c r="I169" s="207"/>
      <c r="J169" s="202"/>
      <c r="K169" s="202"/>
      <c r="L169" s="208"/>
      <c r="M169" s="209"/>
      <c r="N169" s="210"/>
      <c r="O169" s="210"/>
      <c r="P169" s="210"/>
      <c r="Q169" s="210"/>
      <c r="R169" s="210"/>
      <c r="S169" s="210"/>
      <c r="T169" s="211"/>
      <c r="AT169" s="212" t="s">
        <v>143</v>
      </c>
      <c r="AU169" s="212" t="s">
        <v>85</v>
      </c>
      <c r="AV169" s="11" t="s">
        <v>85</v>
      </c>
      <c r="AW169" s="11" t="s">
        <v>39</v>
      </c>
      <c r="AX169" s="11" t="s">
        <v>83</v>
      </c>
      <c r="AY169" s="212" t="s">
        <v>134</v>
      </c>
    </row>
    <row r="170" spans="2:65" s="10" customFormat="1" ht="29.85" customHeight="1">
      <c r="B170" s="173"/>
      <c r="C170" s="174"/>
      <c r="D170" s="175" t="s">
        <v>74</v>
      </c>
      <c r="E170" s="187" t="s">
        <v>385</v>
      </c>
      <c r="F170" s="187" t="s">
        <v>386</v>
      </c>
      <c r="G170" s="174"/>
      <c r="H170" s="174"/>
      <c r="I170" s="177"/>
      <c r="J170" s="188">
        <f>BK170</f>
        <v>0</v>
      </c>
      <c r="K170" s="174"/>
      <c r="L170" s="179"/>
      <c r="M170" s="180"/>
      <c r="N170" s="181"/>
      <c r="O170" s="181"/>
      <c r="P170" s="182">
        <f>SUM(P171:P179)</f>
        <v>0</v>
      </c>
      <c r="Q170" s="181"/>
      <c r="R170" s="182">
        <f>SUM(R171:R179)</f>
        <v>0</v>
      </c>
      <c r="S170" s="181"/>
      <c r="T170" s="183">
        <f>SUM(T171:T179)</f>
        <v>0</v>
      </c>
      <c r="AR170" s="184" t="s">
        <v>83</v>
      </c>
      <c r="AT170" s="185" t="s">
        <v>74</v>
      </c>
      <c r="AU170" s="185" t="s">
        <v>83</v>
      </c>
      <c r="AY170" s="184" t="s">
        <v>134</v>
      </c>
      <c r="BK170" s="186">
        <f>SUM(BK171:BK179)</f>
        <v>0</v>
      </c>
    </row>
    <row r="171" spans="2:65" s="1" customFormat="1" ht="16.5" customHeight="1">
      <c r="B171" s="38"/>
      <c r="C171" s="189" t="s">
        <v>387</v>
      </c>
      <c r="D171" s="189" t="s">
        <v>136</v>
      </c>
      <c r="E171" s="190" t="s">
        <v>388</v>
      </c>
      <c r="F171" s="191" t="s">
        <v>389</v>
      </c>
      <c r="G171" s="192" t="s">
        <v>390</v>
      </c>
      <c r="H171" s="193">
        <v>1013.828</v>
      </c>
      <c r="I171" s="194"/>
      <c r="J171" s="195">
        <f>ROUND(I171*H171,2)</f>
        <v>0</v>
      </c>
      <c r="K171" s="191" t="s">
        <v>140</v>
      </c>
      <c r="L171" s="58"/>
      <c r="M171" s="196" t="s">
        <v>21</v>
      </c>
      <c r="N171" s="197" t="s">
        <v>46</v>
      </c>
      <c r="O171" s="39"/>
      <c r="P171" s="198">
        <f>O171*H171</f>
        <v>0</v>
      </c>
      <c r="Q171" s="198">
        <v>0</v>
      </c>
      <c r="R171" s="198">
        <f>Q171*H171</f>
        <v>0</v>
      </c>
      <c r="S171" s="198">
        <v>0</v>
      </c>
      <c r="T171" s="199">
        <f>S171*H171</f>
        <v>0</v>
      </c>
      <c r="AR171" s="21" t="s">
        <v>141</v>
      </c>
      <c r="AT171" s="21" t="s">
        <v>136</v>
      </c>
      <c r="AU171" s="21" t="s">
        <v>85</v>
      </c>
      <c r="AY171" s="21" t="s">
        <v>134</v>
      </c>
      <c r="BE171" s="200">
        <f>IF(N171="základní",J171,0)</f>
        <v>0</v>
      </c>
      <c r="BF171" s="200">
        <f>IF(N171="snížená",J171,0)</f>
        <v>0</v>
      </c>
      <c r="BG171" s="200">
        <f>IF(N171="zákl. přenesená",J171,0)</f>
        <v>0</v>
      </c>
      <c r="BH171" s="200">
        <f>IF(N171="sníž. přenesená",J171,0)</f>
        <v>0</v>
      </c>
      <c r="BI171" s="200">
        <f>IF(N171="nulová",J171,0)</f>
        <v>0</v>
      </c>
      <c r="BJ171" s="21" t="s">
        <v>83</v>
      </c>
      <c r="BK171" s="200">
        <f>ROUND(I171*H171,2)</f>
        <v>0</v>
      </c>
      <c r="BL171" s="21" t="s">
        <v>141</v>
      </c>
      <c r="BM171" s="21" t="s">
        <v>391</v>
      </c>
    </row>
    <row r="172" spans="2:65" s="1" customFormat="1" ht="16.5" customHeight="1">
      <c r="B172" s="38"/>
      <c r="C172" s="189" t="s">
        <v>392</v>
      </c>
      <c r="D172" s="189" t="s">
        <v>136</v>
      </c>
      <c r="E172" s="190" t="s">
        <v>393</v>
      </c>
      <c r="F172" s="191" t="s">
        <v>394</v>
      </c>
      <c r="G172" s="192" t="s">
        <v>390</v>
      </c>
      <c r="H172" s="193">
        <v>24331.871999999999</v>
      </c>
      <c r="I172" s="194"/>
      <c r="J172" s="195">
        <f>ROUND(I172*H172,2)</f>
        <v>0</v>
      </c>
      <c r="K172" s="191" t="s">
        <v>140</v>
      </c>
      <c r="L172" s="58"/>
      <c r="M172" s="196" t="s">
        <v>21</v>
      </c>
      <c r="N172" s="197" t="s">
        <v>46</v>
      </c>
      <c r="O172" s="39"/>
      <c r="P172" s="198">
        <f>O172*H172</f>
        <v>0</v>
      </c>
      <c r="Q172" s="198">
        <v>0</v>
      </c>
      <c r="R172" s="198">
        <f>Q172*H172</f>
        <v>0</v>
      </c>
      <c r="S172" s="198">
        <v>0</v>
      </c>
      <c r="T172" s="199">
        <f>S172*H172</f>
        <v>0</v>
      </c>
      <c r="AR172" s="21" t="s">
        <v>141</v>
      </c>
      <c r="AT172" s="21" t="s">
        <v>136</v>
      </c>
      <c r="AU172" s="21" t="s">
        <v>85</v>
      </c>
      <c r="AY172" s="21" t="s">
        <v>134</v>
      </c>
      <c r="BE172" s="200">
        <f>IF(N172="základní",J172,0)</f>
        <v>0</v>
      </c>
      <c r="BF172" s="200">
        <f>IF(N172="snížená",J172,0)</f>
        <v>0</v>
      </c>
      <c r="BG172" s="200">
        <f>IF(N172="zákl. přenesená",J172,0)</f>
        <v>0</v>
      </c>
      <c r="BH172" s="200">
        <f>IF(N172="sníž. přenesená",J172,0)</f>
        <v>0</v>
      </c>
      <c r="BI172" s="200">
        <f>IF(N172="nulová",J172,0)</f>
        <v>0</v>
      </c>
      <c r="BJ172" s="21" t="s">
        <v>83</v>
      </c>
      <c r="BK172" s="200">
        <f>ROUND(I172*H172,2)</f>
        <v>0</v>
      </c>
      <c r="BL172" s="21" t="s">
        <v>141</v>
      </c>
      <c r="BM172" s="21" t="s">
        <v>395</v>
      </c>
    </row>
    <row r="173" spans="2:65" s="11" customFormat="1" ht="13.5">
      <c r="B173" s="201"/>
      <c r="C173" s="202"/>
      <c r="D173" s="203" t="s">
        <v>143</v>
      </c>
      <c r="E173" s="204" t="s">
        <v>21</v>
      </c>
      <c r="F173" s="205" t="s">
        <v>396</v>
      </c>
      <c r="G173" s="202"/>
      <c r="H173" s="206">
        <v>24331.871999999999</v>
      </c>
      <c r="I173" s="207"/>
      <c r="J173" s="202"/>
      <c r="K173" s="202"/>
      <c r="L173" s="208"/>
      <c r="M173" s="209"/>
      <c r="N173" s="210"/>
      <c r="O173" s="210"/>
      <c r="P173" s="210"/>
      <c r="Q173" s="210"/>
      <c r="R173" s="210"/>
      <c r="S173" s="210"/>
      <c r="T173" s="211"/>
      <c r="AT173" s="212" t="s">
        <v>143</v>
      </c>
      <c r="AU173" s="212" t="s">
        <v>85</v>
      </c>
      <c r="AV173" s="11" t="s">
        <v>85</v>
      </c>
      <c r="AW173" s="11" t="s">
        <v>39</v>
      </c>
      <c r="AX173" s="11" t="s">
        <v>83</v>
      </c>
      <c r="AY173" s="212" t="s">
        <v>134</v>
      </c>
    </row>
    <row r="174" spans="2:65" s="1" customFormat="1" ht="38.25" customHeight="1">
      <c r="B174" s="38"/>
      <c r="C174" s="189" t="s">
        <v>397</v>
      </c>
      <c r="D174" s="189" t="s">
        <v>136</v>
      </c>
      <c r="E174" s="190" t="s">
        <v>398</v>
      </c>
      <c r="F174" s="191" t="s">
        <v>399</v>
      </c>
      <c r="G174" s="192" t="s">
        <v>390</v>
      </c>
      <c r="H174" s="193">
        <v>275.44</v>
      </c>
      <c r="I174" s="194"/>
      <c r="J174" s="195">
        <f>ROUND(I174*H174,2)</f>
        <v>0</v>
      </c>
      <c r="K174" s="191" t="s">
        <v>21</v>
      </c>
      <c r="L174" s="58"/>
      <c r="M174" s="196" t="s">
        <v>21</v>
      </c>
      <c r="N174" s="197" t="s">
        <v>46</v>
      </c>
      <c r="O174" s="39"/>
      <c r="P174" s="198">
        <f>O174*H174</f>
        <v>0</v>
      </c>
      <c r="Q174" s="198">
        <v>0</v>
      </c>
      <c r="R174" s="198">
        <f>Q174*H174</f>
        <v>0</v>
      </c>
      <c r="S174" s="198">
        <v>0</v>
      </c>
      <c r="T174" s="199">
        <f>S174*H174</f>
        <v>0</v>
      </c>
      <c r="AR174" s="21" t="s">
        <v>141</v>
      </c>
      <c r="AT174" s="21" t="s">
        <v>136</v>
      </c>
      <c r="AU174" s="21" t="s">
        <v>85</v>
      </c>
      <c r="AY174" s="21" t="s">
        <v>134</v>
      </c>
      <c r="BE174" s="200">
        <f>IF(N174="základní",J174,0)</f>
        <v>0</v>
      </c>
      <c r="BF174" s="200">
        <f>IF(N174="snížená",J174,0)</f>
        <v>0</v>
      </c>
      <c r="BG174" s="200">
        <f>IF(N174="zákl. přenesená",J174,0)</f>
        <v>0</v>
      </c>
      <c r="BH174" s="200">
        <f>IF(N174="sníž. přenesená",J174,0)</f>
        <v>0</v>
      </c>
      <c r="BI174" s="200">
        <f>IF(N174="nulová",J174,0)</f>
        <v>0</v>
      </c>
      <c r="BJ174" s="21" t="s">
        <v>83</v>
      </c>
      <c r="BK174" s="200">
        <f>ROUND(I174*H174,2)</f>
        <v>0</v>
      </c>
      <c r="BL174" s="21" t="s">
        <v>141</v>
      </c>
      <c r="BM174" s="21" t="s">
        <v>400</v>
      </c>
    </row>
    <row r="175" spans="2:65" s="1" customFormat="1" ht="25.5" customHeight="1">
      <c r="B175" s="38"/>
      <c r="C175" s="189" t="s">
        <v>401</v>
      </c>
      <c r="D175" s="189" t="s">
        <v>136</v>
      </c>
      <c r="E175" s="190" t="s">
        <v>402</v>
      </c>
      <c r="F175" s="191" t="s">
        <v>403</v>
      </c>
      <c r="G175" s="192" t="s">
        <v>390</v>
      </c>
      <c r="H175" s="193">
        <v>625.64</v>
      </c>
      <c r="I175" s="194"/>
      <c r="J175" s="195">
        <f>ROUND(I175*H175,2)</f>
        <v>0</v>
      </c>
      <c r="K175" s="191" t="s">
        <v>140</v>
      </c>
      <c r="L175" s="58"/>
      <c r="M175" s="196" t="s">
        <v>21</v>
      </c>
      <c r="N175" s="197" t="s">
        <v>46</v>
      </c>
      <c r="O175" s="39"/>
      <c r="P175" s="198">
        <f>O175*H175</f>
        <v>0</v>
      </c>
      <c r="Q175" s="198">
        <v>0</v>
      </c>
      <c r="R175" s="198">
        <f>Q175*H175</f>
        <v>0</v>
      </c>
      <c r="S175" s="198">
        <v>0</v>
      </c>
      <c r="T175" s="199">
        <f>S175*H175</f>
        <v>0</v>
      </c>
      <c r="AR175" s="21" t="s">
        <v>141</v>
      </c>
      <c r="AT175" s="21" t="s">
        <v>136</v>
      </c>
      <c r="AU175" s="21" t="s">
        <v>85</v>
      </c>
      <c r="AY175" s="21" t="s">
        <v>134</v>
      </c>
      <c r="BE175" s="200">
        <f>IF(N175="základní",J175,0)</f>
        <v>0</v>
      </c>
      <c r="BF175" s="200">
        <f>IF(N175="snížená",J175,0)</f>
        <v>0</v>
      </c>
      <c r="BG175" s="200">
        <f>IF(N175="zákl. přenesená",J175,0)</f>
        <v>0</v>
      </c>
      <c r="BH175" s="200">
        <f>IF(N175="sníž. přenesená",J175,0)</f>
        <v>0</v>
      </c>
      <c r="BI175" s="200">
        <f>IF(N175="nulová",J175,0)</f>
        <v>0</v>
      </c>
      <c r="BJ175" s="21" t="s">
        <v>83</v>
      </c>
      <c r="BK175" s="200">
        <f>ROUND(I175*H175,2)</f>
        <v>0</v>
      </c>
      <c r="BL175" s="21" t="s">
        <v>141</v>
      </c>
      <c r="BM175" s="21" t="s">
        <v>404</v>
      </c>
    </row>
    <row r="176" spans="2:65" s="11" customFormat="1" ht="13.5">
      <c r="B176" s="201"/>
      <c r="C176" s="202"/>
      <c r="D176" s="203" t="s">
        <v>143</v>
      </c>
      <c r="E176" s="204" t="s">
        <v>21</v>
      </c>
      <c r="F176" s="205" t="s">
        <v>405</v>
      </c>
      <c r="G176" s="202"/>
      <c r="H176" s="206">
        <v>625.64</v>
      </c>
      <c r="I176" s="207"/>
      <c r="J176" s="202"/>
      <c r="K176" s="202"/>
      <c r="L176" s="208"/>
      <c r="M176" s="209"/>
      <c r="N176" s="210"/>
      <c r="O176" s="210"/>
      <c r="P176" s="210"/>
      <c r="Q176" s="210"/>
      <c r="R176" s="210"/>
      <c r="S176" s="210"/>
      <c r="T176" s="211"/>
      <c r="AT176" s="212" t="s">
        <v>143</v>
      </c>
      <c r="AU176" s="212" t="s">
        <v>85</v>
      </c>
      <c r="AV176" s="11" t="s">
        <v>85</v>
      </c>
      <c r="AW176" s="11" t="s">
        <v>39</v>
      </c>
      <c r="AX176" s="11" t="s">
        <v>83</v>
      </c>
      <c r="AY176" s="212" t="s">
        <v>134</v>
      </c>
    </row>
    <row r="177" spans="2:65" s="1" customFormat="1" ht="25.5" customHeight="1">
      <c r="B177" s="38"/>
      <c r="C177" s="189" t="s">
        <v>406</v>
      </c>
      <c r="D177" s="189" t="s">
        <v>136</v>
      </c>
      <c r="E177" s="190" t="s">
        <v>407</v>
      </c>
      <c r="F177" s="191" t="s">
        <v>408</v>
      </c>
      <c r="G177" s="192" t="s">
        <v>390</v>
      </c>
      <c r="H177" s="193">
        <v>633.6</v>
      </c>
      <c r="I177" s="194"/>
      <c r="J177" s="195">
        <f>ROUND(I177*H177,2)</f>
        <v>0</v>
      </c>
      <c r="K177" s="191" t="s">
        <v>21</v>
      </c>
      <c r="L177" s="58"/>
      <c r="M177" s="196" t="s">
        <v>21</v>
      </c>
      <c r="N177" s="197" t="s">
        <v>46</v>
      </c>
      <c r="O177" s="39"/>
      <c r="P177" s="198">
        <f>O177*H177</f>
        <v>0</v>
      </c>
      <c r="Q177" s="198">
        <v>0</v>
      </c>
      <c r="R177" s="198">
        <f>Q177*H177</f>
        <v>0</v>
      </c>
      <c r="S177" s="198">
        <v>0</v>
      </c>
      <c r="T177" s="199">
        <f>S177*H177</f>
        <v>0</v>
      </c>
      <c r="AR177" s="21" t="s">
        <v>141</v>
      </c>
      <c r="AT177" s="21" t="s">
        <v>136</v>
      </c>
      <c r="AU177" s="21" t="s">
        <v>85</v>
      </c>
      <c r="AY177" s="21" t="s">
        <v>134</v>
      </c>
      <c r="BE177" s="200">
        <f>IF(N177="základní",J177,0)</f>
        <v>0</v>
      </c>
      <c r="BF177" s="200">
        <f>IF(N177="snížená",J177,0)</f>
        <v>0</v>
      </c>
      <c r="BG177" s="200">
        <f>IF(N177="zákl. přenesená",J177,0)</f>
        <v>0</v>
      </c>
      <c r="BH177" s="200">
        <f>IF(N177="sníž. přenesená",J177,0)</f>
        <v>0</v>
      </c>
      <c r="BI177" s="200">
        <f>IF(N177="nulová",J177,0)</f>
        <v>0</v>
      </c>
      <c r="BJ177" s="21" t="s">
        <v>83</v>
      </c>
      <c r="BK177" s="200">
        <f>ROUND(I177*H177,2)</f>
        <v>0</v>
      </c>
      <c r="BL177" s="21" t="s">
        <v>141</v>
      </c>
      <c r="BM177" s="21" t="s">
        <v>409</v>
      </c>
    </row>
    <row r="178" spans="2:65" s="11" customFormat="1" ht="13.5">
      <c r="B178" s="201"/>
      <c r="C178" s="202"/>
      <c r="D178" s="203" t="s">
        <v>143</v>
      </c>
      <c r="E178" s="204" t="s">
        <v>21</v>
      </c>
      <c r="F178" s="205" t="s">
        <v>410</v>
      </c>
      <c r="G178" s="202"/>
      <c r="H178" s="206">
        <v>633.6</v>
      </c>
      <c r="I178" s="207"/>
      <c r="J178" s="202"/>
      <c r="K178" s="202"/>
      <c r="L178" s="208"/>
      <c r="M178" s="209"/>
      <c r="N178" s="210"/>
      <c r="O178" s="210"/>
      <c r="P178" s="210"/>
      <c r="Q178" s="210"/>
      <c r="R178" s="210"/>
      <c r="S178" s="210"/>
      <c r="T178" s="211"/>
      <c r="AT178" s="212" t="s">
        <v>143</v>
      </c>
      <c r="AU178" s="212" t="s">
        <v>85</v>
      </c>
      <c r="AV178" s="11" t="s">
        <v>85</v>
      </c>
      <c r="AW178" s="11" t="s">
        <v>39</v>
      </c>
      <c r="AX178" s="11" t="s">
        <v>83</v>
      </c>
      <c r="AY178" s="212" t="s">
        <v>134</v>
      </c>
    </row>
    <row r="179" spans="2:65" s="1" customFormat="1" ht="25.5" customHeight="1">
      <c r="B179" s="38"/>
      <c r="C179" s="189" t="s">
        <v>411</v>
      </c>
      <c r="D179" s="189" t="s">
        <v>136</v>
      </c>
      <c r="E179" s="190" t="s">
        <v>412</v>
      </c>
      <c r="F179" s="191" t="s">
        <v>413</v>
      </c>
      <c r="G179" s="192" t="s">
        <v>390</v>
      </c>
      <c r="H179" s="193">
        <v>355.58</v>
      </c>
      <c r="I179" s="194"/>
      <c r="J179" s="195">
        <f>ROUND(I179*H179,2)</f>
        <v>0</v>
      </c>
      <c r="K179" s="191" t="s">
        <v>140</v>
      </c>
      <c r="L179" s="58"/>
      <c r="M179" s="196" t="s">
        <v>21</v>
      </c>
      <c r="N179" s="197" t="s">
        <v>46</v>
      </c>
      <c r="O179" s="39"/>
      <c r="P179" s="198">
        <f>O179*H179</f>
        <v>0</v>
      </c>
      <c r="Q179" s="198">
        <v>0</v>
      </c>
      <c r="R179" s="198">
        <f>Q179*H179</f>
        <v>0</v>
      </c>
      <c r="S179" s="198">
        <v>0</v>
      </c>
      <c r="T179" s="199">
        <f>S179*H179</f>
        <v>0</v>
      </c>
      <c r="AR179" s="21" t="s">
        <v>141</v>
      </c>
      <c r="AT179" s="21" t="s">
        <v>136</v>
      </c>
      <c r="AU179" s="21" t="s">
        <v>85</v>
      </c>
      <c r="AY179" s="21" t="s">
        <v>134</v>
      </c>
      <c r="BE179" s="200">
        <f>IF(N179="základní",J179,0)</f>
        <v>0</v>
      </c>
      <c r="BF179" s="200">
        <f>IF(N179="snížená",J179,0)</f>
        <v>0</v>
      </c>
      <c r="BG179" s="200">
        <f>IF(N179="zákl. přenesená",J179,0)</f>
        <v>0</v>
      </c>
      <c r="BH179" s="200">
        <f>IF(N179="sníž. přenesená",J179,0)</f>
        <v>0</v>
      </c>
      <c r="BI179" s="200">
        <f>IF(N179="nulová",J179,0)</f>
        <v>0</v>
      </c>
      <c r="BJ179" s="21" t="s">
        <v>83</v>
      </c>
      <c r="BK179" s="200">
        <f>ROUND(I179*H179,2)</f>
        <v>0</v>
      </c>
      <c r="BL179" s="21" t="s">
        <v>141</v>
      </c>
      <c r="BM179" s="21" t="s">
        <v>414</v>
      </c>
    </row>
    <row r="180" spans="2:65" s="10" customFormat="1" ht="29.85" customHeight="1">
      <c r="B180" s="173"/>
      <c r="C180" s="174"/>
      <c r="D180" s="175" t="s">
        <v>74</v>
      </c>
      <c r="E180" s="187" t="s">
        <v>415</v>
      </c>
      <c r="F180" s="187" t="s">
        <v>416</v>
      </c>
      <c r="G180" s="174"/>
      <c r="H180" s="174"/>
      <c r="I180" s="177"/>
      <c r="J180" s="188">
        <f>BK180</f>
        <v>0</v>
      </c>
      <c r="K180" s="174"/>
      <c r="L180" s="179"/>
      <c r="M180" s="180"/>
      <c r="N180" s="181"/>
      <c r="O180" s="181"/>
      <c r="P180" s="182">
        <f>SUM(P181:P184)</f>
        <v>0</v>
      </c>
      <c r="Q180" s="181"/>
      <c r="R180" s="182">
        <f>SUM(R181:R184)</f>
        <v>0</v>
      </c>
      <c r="S180" s="181"/>
      <c r="T180" s="183">
        <f>SUM(T181:T184)</f>
        <v>0</v>
      </c>
      <c r="AR180" s="184" t="s">
        <v>83</v>
      </c>
      <c r="AT180" s="185" t="s">
        <v>74</v>
      </c>
      <c r="AU180" s="185" t="s">
        <v>83</v>
      </c>
      <c r="AY180" s="184" t="s">
        <v>134</v>
      </c>
      <c r="BK180" s="186">
        <f>SUM(BK181:BK184)</f>
        <v>0</v>
      </c>
    </row>
    <row r="181" spans="2:65" s="1" customFormat="1" ht="25.5" customHeight="1">
      <c r="B181" s="38"/>
      <c r="C181" s="189" t="s">
        <v>417</v>
      </c>
      <c r="D181" s="189" t="s">
        <v>136</v>
      </c>
      <c r="E181" s="190" t="s">
        <v>418</v>
      </c>
      <c r="F181" s="191" t="s">
        <v>419</v>
      </c>
      <c r="G181" s="192" t="s">
        <v>390</v>
      </c>
      <c r="H181" s="193">
        <v>181.65100000000001</v>
      </c>
      <c r="I181" s="194"/>
      <c r="J181" s="195">
        <f>ROUND(I181*H181,2)</f>
        <v>0</v>
      </c>
      <c r="K181" s="191" t="s">
        <v>420</v>
      </c>
      <c r="L181" s="58"/>
      <c r="M181" s="196" t="s">
        <v>21</v>
      </c>
      <c r="N181" s="197" t="s">
        <v>46</v>
      </c>
      <c r="O181" s="39"/>
      <c r="P181" s="198">
        <f>O181*H181</f>
        <v>0</v>
      </c>
      <c r="Q181" s="198">
        <v>0</v>
      </c>
      <c r="R181" s="198">
        <f>Q181*H181</f>
        <v>0</v>
      </c>
      <c r="S181" s="198">
        <v>0</v>
      </c>
      <c r="T181" s="199">
        <f>S181*H181</f>
        <v>0</v>
      </c>
      <c r="AR181" s="21" t="s">
        <v>141</v>
      </c>
      <c r="AT181" s="21" t="s">
        <v>136</v>
      </c>
      <c r="AU181" s="21" t="s">
        <v>85</v>
      </c>
      <c r="AY181" s="21" t="s">
        <v>134</v>
      </c>
      <c r="BE181" s="200">
        <f>IF(N181="základní",J181,0)</f>
        <v>0</v>
      </c>
      <c r="BF181" s="200">
        <f>IF(N181="snížená",J181,0)</f>
        <v>0</v>
      </c>
      <c r="BG181" s="200">
        <f>IF(N181="zákl. přenesená",J181,0)</f>
        <v>0</v>
      </c>
      <c r="BH181" s="200">
        <f>IF(N181="sníž. přenesená",J181,0)</f>
        <v>0</v>
      </c>
      <c r="BI181" s="200">
        <f>IF(N181="nulová",J181,0)</f>
        <v>0</v>
      </c>
      <c r="BJ181" s="21" t="s">
        <v>83</v>
      </c>
      <c r="BK181" s="200">
        <f>ROUND(I181*H181,2)</f>
        <v>0</v>
      </c>
      <c r="BL181" s="21" t="s">
        <v>141</v>
      </c>
      <c r="BM181" s="21" t="s">
        <v>421</v>
      </c>
    </row>
    <row r="182" spans="2:65" s="1" customFormat="1" ht="25.5" customHeight="1">
      <c r="B182" s="38"/>
      <c r="C182" s="189" t="s">
        <v>422</v>
      </c>
      <c r="D182" s="189" t="s">
        <v>136</v>
      </c>
      <c r="E182" s="190" t="s">
        <v>423</v>
      </c>
      <c r="F182" s="191" t="s">
        <v>424</v>
      </c>
      <c r="G182" s="192" t="s">
        <v>390</v>
      </c>
      <c r="H182" s="193">
        <v>181.65100000000001</v>
      </c>
      <c r="I182" s="194"/>
      <c r="J182" s="195">
        <f>ROUND(I182*H182,2)</f>
        <v>0</v>
      </c>
      <c r="K182" s="191" t="s">
        <v>420</v>
      </c>
      <c r="L182" s="58"/>
      <c r="M182" s="196" t="s">
        <v>21</v>
      </c>
      <c r="N182" s="197" t="s">
        <v>46</v>
      </c>
      <c r="O182" s="39"/>
      <c r="P182" s="198">
        <f>O182*H182</f>
        <v>0</v>
      </c>
      <c r="Q182" s="198">
        <v>0</v>
      </c>
      <c r="R182" s="198">
        <f>Q182*H182</f>
        <v>0</v>
      </c>
      <c r="S182" s="198">
        <v>0</v>
      </c>
      <c r="T182" s="199">
        <f>S182*H182</f>
        <v>0</v>
      </c>
      <c r="AR182" s="21" t="s">
        <v>141</v>
      </c>
      <c r="AT182" s="21" t="s">
        <v>136</v>
      </c>
      <c r="AU182" s="21" t="s">
        <v>85</v>
      </c>
      <c r="AY182" s="21" t="s">
        <v>134</v>
      </c>
      <c r="BE182" s="200">
        <f>IF(N182="základní",J182,0)</f>
        <v>0</v>
      </c>
      <c r="BF182" s="200">
        <f>IF(N182="snížená",J182,0)</f>
        <v>0</v>
      </c>
      <c r="BG182" s="200">
        <f>IF(N182="zákl. přenesená",J182,0)</f>
        <v>0</v>
      </c>
      <c r="BH182" s="200">
        <f>IF(N182="sníž. přenesená",J182,0)</f>
        <v>0</v>
      </c>
      <c r="BI182" s="200">
        <f>IF(N182="nulová",J182,0)</f>
        <v>0</v>
      </c>
      <c r="BJ182" s="21" t="s">
        <v>83</v>
      </c>
      <c r="BK182" s="200">
        <f>ROUND(I182*H182,2)</f>
        <v>0</v>
      </c>
      <c r="BL182" s="21" t="s">
        <v>141</v>
      </c>
      <c r="BM182" s="21" t="s">
        <v>425</v>
      </c>
    </row>
    <row r="183" spans="2:65" s="1" customFormat="1" ht="25.5" customHeight="1">
      <c r="B183" s="38"/>
      <c r="C183" s="189" t="s">
        <v>426</v>
      </c>
      <c r="D183" s="189" t="s">
        <v>136</v>
      </c>
      <c r="E183" s="190" t="s">
        <v>427</v>
      </c>
      <c r="F183" s="191" t="s">
        <v>428</v>
      </c>
      <c r="G183" s="192" t="s">
        <v>390</v>
      </c>
      <c r="H183" s="193">
        <v>726.60400000000004</v>
      </c>
      <c r="I183" s="194"/>
      <c r="J183" s="195">
        <f>ROUND(I183*H183,2)</f>
        <v>0</v>
      </c>
      <c r="K183" s="191" t="s">
        <v>420</v>
      </c>
      <c r="L183" s="58"/>
      <c r="M183" s="196" t="s">
        <v>21</v>
      </c>
      <c r="N183" s="197" t="s">
        <v>46</v>
      </c>
      <c r="O183" s="39"/>
      <c r="P183" s="198">
        <f>O183*H183</f>
        <v>0</v>
      </c>
      <c r="Q183" s="198">
        <v>0</v>
      </c>
      <c r="R183" s="198">
        <f>Q183*H183</f>
        <v>0</v>
      </c>
      <c r="S183" s="198">
        <v>0</v>
      </c>
      <c r="T183" s="199">
        <f>S183*H183</f>
        <v>0</v>
      </c>
      <c r="AR183" s="21" t="s">
        <v>141</v>
      </c>
      <c r="AT183" s="21" t="s">
        <v>136</v>
      </c>
      <c r="AU183" s="21" t="s">
        <v>85</v>
      </c>
      <c r="AY183" s="21" t="s">
        <v>134</v>
      </c>
      <c r="BE183" s="200">
        <f>IF(N183="základní",J183,0)</f>
        <v>0</v>
      </c>
      <c r="BF183" s="200">
        <f>IF(N183="snížená",J183,0)</f>
        <v>0</v>
      </c>
      <c r="BG183" s="200">
        <f>IF(N183="zákl. přenesená",J183,0)</f>
        <v>0</v>
      </c>
      <c r="BH183" s="200">
        <f>IF(N183="sníž. přenesená",J183,0)</f>
        <v>0</v>
      </c>
      <c r="BI183" s="200">
        <f>IF(N183="nulová",J183,0)</f>
        <v>0</v>
      </c>
      <c r="BJ183" s="21" t="s">
        <v>83</v>
      </c>
      <c r="BK183" s="200">
        <f>ROUND(I183*H183,2)</f>
        <v>0</v>
      </c>
      <c r="BL183" s="21" t="s">
        <v>141</v>
      </c>
      <c r="BM183" s="21" t="s">
        <v>429</v>
      </c>
    </row>
    <row r="184" spans="2:65" s="11" customFormat="1" ht="13.5">
      <c r="B184" s="201"/>
      <c r="C184" s="202"/>
      <c r="D184" s="203" t="s">
        <v>143</v>
      </c>
      <c r="E184" s="204" t="s">
        <v>21</v>
      </c>
      <c r="F184" s="205" t="s">
        <v>430</v>
      </c>
      <c r="G184" s="202"/>
      <c r="H184" s="206">
        <v>726.60400000000004</v>
      </c>
      <c r="I184" s="207"/>
      <c r="J184" s="202"/>
      <c r="K184" s="202"/>
      <c r="L184" s="208"/>
      <c r="M184" s="209"/>
      <c r="N184" s="210"/>
      <c r="O184" s="210"/>
      <c r="P184" s="210"/>
      <c r="Q184" s="210"/>
      <c r="R184" s="210"/>
      <c r="S184" s="210"/>
      <c r="T184" s="211"/>
      <c r="AT184" s="212" t="s">
        <v>143</v>
      </c>
      <c r="AU184" s="212" t="s">
        <v>85</v>
      </c>
      <c r="AV184" s="11" t="s">
        <v>85</v>
      </c>
      <c r="AW184" s="11" t="s">
        <v>39</v>
      </c>
      <c r="AX184" s="11" t="s">
        <v>83</v>
      </c>
      <c r="AY184" s="212" t="s">
        <v>134</v>
      </c>
    </row>
    <row r="185" spans="2:65" s="10" customFormat="1" ht="29.85" customHeight="1">
      <c r="B185" s="173"/>
      <c r="C185" s="174"/>
      <c r="D185" s="175" t="s">
        <v>74</v>
      </c>
      <c r="E185" s="187" t="s">
        <v>431</v>
      </c>
      <c r="F185" s="187" t="s">
        <v>432</v>
      </c>
      <c r="G185" s="174"/>
      <c r="H185" s="174"/>
      <c r="I185" s="177"/>
      <c r="J185" s="188">
        <f>BK185</f>
        <v>0</v>
      </c>
      <c r="K185" s="174"/>
      <c r="L185" s="179"/>
      <c r="M185" s="180"/>
      <c r="N185" s="181"/>
      <c r="O185" s="181"/>
      <c r="P185" s="182">
        <f>SUM(P186:P191)</f>
        <v>0</v>
      </c>
      <c r="Q185" s="181"/>
      <c r="R185" s="182">
        <f>SUM(R186:R191)</f>
        <v>12.5168</v>
      </c>
      <c r="S185" s="181"/>
      <c r="T185" s="183">
        <f>SUM(T186:T191)</f>
        <v>7.4999999999999997E-3</v>
      </c>
      <c r="AR185" s="184" t="s">
        <v>85</v>
      </c>
      <c r="AT185" s="185" t="s">
        <v>74</v>
      </c>
      <c r="AU185" s="185" t="s">
        <v>83</v>
      </c>
      <c r="AY185" s="184" t="s">
        <v>134</v>
      </c>
      <c r="BK185" s="186">
        <f>SUM(BK186:BK191)</f>
        <v>0</v>
      </c>
    </row>
    <row r="186" spans="2:65" s="1" customFormat="1" ht="25.5" customHeight="1">
      <c r="B186" s="38"/>
      <c r="C186" s="189" t="s">
        <v>433</v>
      </c>
      <c r="D186" s="189" t="s">
        <v>136</v>
      </c>
      <c r="E186" s="190" t="s">
        <v>434</v>
      </c>
      <c r="F186" s="191" t="s">
        <v>435</v>
      </c>
      <c r="G186" s="192" t="s">
        <v>222</v>
      </c>
      <c r="H186" s="193">
        <v>1</v>
      </c>
      <c r="I186" s="194"/>
      <c r="J186" s="195">
        <f t="shared" ref="J186:J191" si="20">ROUND(I186*H186,2)</f>
        <v>0</v>
      </c>
      <c r="K186" s="191" t="s">
        <v>140</v>
      </c>
      <c r="L186" s="58"/>
      <c r="M186" s="196" t="s">
        <v>21</v>
      </c>
      <c r="N186" s="197" t="s">
        <v>46</v>
      </c>
      <c r="O186" s="39"/>
      <c r="P186" s="198">
        <f t="shared" ref="P186:P191" si="21">O186*H186</f>
        <v>0</v>
      </c>
      <c r="Q186" s="198">
        <v>0</v>
      </c>
      <c r="R186" s="198">
        <f t="shared" ref="R186:R191" si="22">Q186*H186</f>
        <v>0</v>
      </c>
      <c r="S186" s="198">
        <v>7.4999999999999997E-3</v>
      </c>
      <c r="T186" s="199">
        <f t="shared" ref="T186:T191" si="23">S186*H186</f>
        <v>7.4999999999999997E-3</v>
      </c>
      <c r="AR186" s="21" t="s">
        <v>204</v>
      </c>
      <c r="AT186" s="21" t="s">
        <v>136</v>
      </c>
      <c r="AU186" s="21" t="s">
        <v>85</v>
      </c>
      <c r="AY186" s="21" t="s">
        <v>134</v>
      </c>
      <c r="BE186" s="200">
        <f t="shared" ref="BE186:BE191" si="24">IF(N186="základní",J186,0)</f>
        <v>0</v>
      </c>
      <c r="BF186" s="200">
        <f t="shared" ref="BF186:BF191" si="25">IF(N186="snížená",J186,0)</f>
        <v>0</v>
      </c>
      <c r="BG186" s="200">
        <f t="shared" ref="BG186:BG191" si="26">IF(N186="zákl. přenesená",J186,0)</f>
        <v>0</v>
      </c>
      <c r="BH186" s="200">
        <f t="shared" ref="BH186:BH191" si="27">IF(N186="sníž. přenesená",J186,0)</f>
        <v>0</v>
      </c>
      <c r="BI186" s="200">
        <f t="shared" ref="BI186:BI191" si="28">IF(N186="nulová",J186,0)</f>
        <v>0</v>
      </c>
      <c r="BJ186" s="21" t="s">
        <v>83</v>
      </c>
      <c r="BK186" s="200">
        <f t="shared" ref="BK186:BK191" si="29">ROUND(I186*H186,2)</f>
        <v>0</v>
      </c>
      <c r="BL186" s="21" t="s">
        <v>204</v>
      </c>
      <c r="BM186" s="21" t="s">
        <v>436</v>
      </c>
    </row>
    <row r="187" spans="2:65" s="1" customFormat="1" ht="25.5" customHeight="1">
      <c r="B187" s="38"/>
      <c r="C187" s="189" t="s">
        <v>437</v>
      </c>
      <c r="D187" s="189" t="s">
        <v>136</v>
      </c>
      <c r="E187" s="190" t="s">
        <v>438</v>
      </c>
      <c r="F187" s="191" t="s">
        <v>439</v>
      </c>
      <c r="G187" s="192" t="s">
        <v>251</v>
      </c>
      <c r="H187" s="193">
        <v>20</v>
      </c>
      <c r="I187" s="194"/>
      <c r="J187" s="195">
        <f t="shared" si="20"/>
        <v>0</v>
      </c>
      <c r="K187" s="191" t="s">
        <v>21</v>
      </c>
      <c r="L187" s="58"/>
      <c r="M187" s="196" t="s">
        <v>21</v>
      </c>
      <c r="N187" s="197" t="s">
        <v>46</v>
      </c>
      <c r="O187" s="39"/>
      <c r="P187" s="198">
        <f t="shared" si="21"/>
        <v>0</v>
      </c>
      <c r="Q187" s="198">
        <v>0</v>
      </c>
      <c r="R187" s="198">
        <f t="shared" si="22"/>
        <v>0</v>
      </c>
      <c r="S187" s="198">
        <v>0</v>
      </c>
      <c r="T187" s="199">
        <f t="shared" si="23"/>
        <v>0</v>
      </c>
      <c r="AR187" s="21" t="s">
        <v>331</v>
      </c>
      <c r="AT187" s="21" t="s">
        <v>136</v>
      </c>
      <c r="AU187" s="21" t="s">
        <v>85</v>
      </c>
      <c r="AY187" s="21" t="s">
        <v>134</v>
      </c>
      <c r="BE187" s="200">
        <f t="shared" si="24"/>
        <v>0</v>
      </c>
      <c r="BF187" s="200">
        <f t="shared" si="25"/>
        <v>0</v>
      </c>
      <c r="BG187" s="200">
        <f t="shared" si="26"/>
        <v>0</v>
      </c>
      <c r="BH187" s="200">
        <f t="shared" si="27"/>
        <v>0</v>
      </c>
      <c r="BI187" s="200">
        <f t="shared" si="28"/>
        <v>0</v>
      </c>
      <c r="BJ187" s="21" t="s">
        <v>83</v>
      </c>
      <c r="BK187" s="200">
        <f t="shared" si="29"/>
        <v>0</v>
      </c>
      <c r="BL187" s="21" t="s">
        <v>331</v>
      </c>
      <c r="BM187" s="21" t="s">
        <v>440</v>
      </c>
    </row>
    <row r="188" spans="2:65" s="1" customFormat="1" ht="16.5" customHeight="1">
      <c r="B188" s="38"/>
      <c r="C188" s="189" t="s">
        <v>441</v>
      </c>
      <c r="D188" s="189" t="s">
        <v>136</v>
      </c>
      <c r="E188" s="190" t="s">
        <v>442</v>
      </c>
      <c r="F188" s="191" t="s">
        <v>443</v>
      </c>
      <c r="G188" s="192" t="s">
        <v>251</v>
      </c>
      <c r="H188" s="193">
        <v>80</v>
      </c>
      <c r="I188" s="194"/>
      <c r="J188" s="195">
        <f t="shared" si="20"/>
        <v>0</v>
      </c>
      <c r="K188" s="191" t="s">
        <v>140</v>
      </c>
      <c r="L188" s="58"/>
      <c r="M188" s="196" t="s">
        <v>21</v>
      </c>
      <c r="N188" s="197" t="s">
        <v>46</v>
      </c>
      <c r="O188" s="39"/>
      <c r="P188" s="198">
        <f t="shared" si="21"/>
        <v>0</v>
      </c>
      <c r="Q188" s="198">
        <v>0</v>
      </c>
      <c r="R188" s="198">
        <f t="shared" si="22"/>
        <v>0</v>
      </c>
      <c r="S188" s="198">
        <v>0</v>
      </c>
      <c r="T188" s="199">
        <f t="shared" si="23"/>
        <v>0</v>
      </c>
      <c r="AR188" s="21" t="s">
        <v>422</v>
      </c>
      <c r="AT188" s="21" t="s">
        <v>136</v>
      </c>
      <c r="AU188" s="21" t="s">
        <v>85</v>
      </c>
      <c r="AY188" s="21" t="s">
        <v>134</v>
      </c>
      <c r="BE188" s="200">
        <f t="shared" si="24"/>
        <v>0</v>
      </c>
      <c r="BF188" s="200">
        <f t="shared" si="25"/>
        <v>0</v>
      </c>
      <c r="BG188" s="200">
        <f t="shared" si="26"/>
        <v>0</v>
      </c>
      <c r="BH188" s="200">
        <f t="shared" si="27"/>
        <v>0</v>
      </c>
      <c r="BI188" s="200">
        <f t="shared" si="28"/>
        <v>0</v>
      </c>
      <c r="BJ188" s="21" t="s">
        <v>83</v>
      </c>
      <c r="BK188" s="200">
        <f t="shared" si="29"/>
        <v>0</v>
      </c>
      <c r="BL188" s="21" t="s">
        <v>422</v>
      </c>
      <c r="BM188" s="21" t="s">
        <v>444</v>
      </c>
    </row>
    <row r="189" spans="2:65" s="1" customFormat="1" ht="16.5" customHeight="1">
      <c r="B189" s="38"/>
      <c r="C189" s="213" t="s">
        <v>445</v>
      </c>
      <c r="D189" s="213" t="s">
        <v>255</v>
      </c>
      <c r="E189" s="214" t="s">
        <v>446</v>
      </c>
      <c r="F189" s="215" t="s">
        <v>447</v>
      </c>
      <c r="G189" s="216" t="s">
        <v>251</v>
      </c>
      <c r="H189" s="217">
        <v>80</v>
      </c>
      <c r="I189" s="218"/>
      <c r="J189" s="219">
        <f t="shared" si="20"/>
        <v>0</v>
      </c>
      <c r="K189" s="215" t="s">
        <v>140</v>
      </c>
      <c r="L189" s="220"/>
      <c r="M189" s="221" t="s">
        <v>21</v>
      </c>
      <c r="N189" s="222" t="s">
        <v>46</v>
      </c>
      <c r="O189" s="39"/>
      <c r="P189" s="198">
        <f t="shared" si="21"/>
        <v>0</v>
      </c>
      <c r="Q189" s="198">
        <v>3.2000000000000003E-4</v>
      </c>
      <c r="R189" s="198">
        <f t="shared" si="22"/>
        <v>2.5600000000000001E-2</v>
      </c>
      <c r="S189" s="198">
        <v>0</v>
      </c>
      <c r="T189" s="199">
        <f t="shared" si="23"/>
        <v>0</v>
      </c>
      <c r="AR189" s="21" t="s">
        <v>279</v>
      </c>
      <c r="AT189" s="21" t="s">
        <v>255</v>
      </c>
      <c r="AU189" s="21" t="s">
        <v>85</v>
      </c>
      <c r="AY189" s="21" t="s">
        <v>134</v>
      </c>
      <c r="BE189" s="200">
        <f t="shared" si="24"/>
        <v>0</v>
      </c>
      <c r="BF189" s="200">
        <f t="shared" si="25"/>
        <v>0</v>
      </c>
      <c r="BG189" s="200">
        <f t="shared" si="26"/>
        <v>0</v>
      </c>
      <c r="BH189" s="200">
        <f t="shared" si="27"/>
        <v>0</v>
      </c>
      <c r="BI189" s="200">
        <f t="shared" si="28"/>
        <v>0</v>
      </c>
      <c r="BJ189" s="21" t="s">
        <v>83</v>
      </c>
      <c r="BK189" s="200">
        <f t="shared" si="29"/>
        <v>0</v>
      </c>
      <c r="BL189" s="21" t="s">
        <v>204</v>
      </c>
      <c r="BM189" s="21" t="s">
        <v>448</v>
      </c>
    </row>
    <row r="190" spans="2:65" s="1" customFormat="1" ht="25.5" customHeight="1">
      <c r="B190" s="38"/>
      <c r="C190" s="189" t="s">
        <v>449</v>
      </c>
      <c r="D190" s="189" t="s">
        <v>136</v>
      </c>
      <c r="E190" s="190" t="s">
        <v>450</v>
      </c>
      <c r="F190" s="191" t="s">
        <v>451</v>
      </c>
      <c r="G190" s="192" t="s">
        <v>251</v>
      </c>
      <c r="H190" s="193">
        <v>80</v>
      </c>
      <c r="I190" s="194"/>
      <c r="J190" s="195">
        <f t="shared" si="20"/>
        <v>0</v>
      </c>
      <c r="K190" s="191" t="s">
        <v>140</v>
      </c>
      <c r="L190" s="58"/>
      <c r="M190" s="196" t="s">
        <v>21</v>
      </c>
      <c r="N190" s="197" t="s">
        <v>46</v>
      </c>
      <c r="O190" s="39"/>
      <c r="P190" s="198">
        <f t="shared" si="21"/>
        <v>0</v>
      </c>
      <c r="Q190" s="198">
        <v>0.15614</v>
      </c>
      <c r="R190" s="198">
        <f t="shared" si="22"/>
        <v>12.491199999999999</v>
      </c>
      <c r="S190" s="198">
        <v>0</v>
      </c>
      <c r="T190" s="199">
        <f t="shared" si="23"/>
        <v>0</v>
      </c>
      <c r="AR190" s="21" t="s">
        <v>422</v>
      </c>
      <c r="AT190" s="21" t="s">
        <v>136</v>
      </c>
      <c r="AU190" s="21" t="s">
        <v>85</v>
      </c>
      <c r="AY190" s="21" t="s">
        <v>134</v>
      </c>
      <c r="BE190" s="200">
        <f t="shared" si="24"/>
        <v>0</v>
      </c>
      <c r="BF190" s="200">
        <f t="shared" si="25"/>
        <v>0</v>
      </c>
      <c r="BG190" s="200">
        <f t="shared" si="26"/>
        <v>0</v>
      </c>
      <c r="BH190" s="200">
        <f t="shared" si="27"/>
        <v>0</v>
      </c>
      <c r="BI190" s="200">
        <f t="shared" si="28"/>
        <v>0</v>
      </c>
      <c r="BJ190" s="21" t="s">
        <v>83</v>
      </c>
      <c r="BK190" s="200">
        <f t="shared" si="29"/>
        <v>0</v>
      </c>
      <c r="BL190" s="21" t="s">
        <v>422</v>
      </c>
      <c r="BM190" s="21" t="s">
        <v>452</v>
      </c>
    </row>
    <row r="191" spans="2:65" s="1" customFormat="1" ht="38.25" customHeight="1">
      <c r="B191" s="38"/>
      <c r="C191" s="189" t="s">
        <v>453</v>
      </c>
      <c r="D191" s="189" t="s">
        <v>136</v>
      </c>
      <c r="E191" s="190" t="s">
        <v>454</v>
      </c>
      <c r="F191" s="191" t="s">
        <v>455</v>
      </c>
      <c r="G191" s="192" t="s">
        <v>251</v>
      </c>
      <c r="H191" s="193">
        <v>6</v>
      </c>
      <c r="I191" s="194"/>
      <c r="J191" s="195">
        <f t="shared" si="20"/>
        <v>0</v>
      </c>
      <c r="K191" s="191" t="s">
        <v>21</v>
      </c>
      <c r="L191" s="58"/>
      <c r="M191" s="196" t="s">
        <v>21</v>
      </c>
      <c r="N191" s="223" t="s">
        <v>46</v>
      </c>
      <c r="O191" s="224"/>
      <c r="P191" s="225">
        <f t="shared" si="21"/>
        <v>0</v>
      </c>
      <c r="Q191" s="225">
        <v>0</v>
      </c>
      <c r="R191" s="225">
        <f t="shared" si="22"/>
        <v>0</v>
      </c>
      <c r="S191" s="225">
        <v>0</v>
      </c>
      <c r="T191" s="226">
        <f t="shared" si="23"/>
        <v>0</v>
      </c>
      <c r="AR191" s="21" t="s">
        <v>331</v>
      </c>
      <c r="AT191" s="21" t="s">
        <v>136</v>
      </c>
      <c r="AU191" s="21" t="s">
        <v>85</v>
      </c>
      <c r="AY191" s="21" t="s">
        <v>134</v>
      </c>
      <c r="BE191" s="200">
        <f t="shared" si="24"/>
        <v>0</v>
      </c>
      <c r="BF191" s="200">
        <f t="shared" si="25"/>
        <v>0</v>
      </c>
      <c r="BG191" s="200">
        <f t="shared" si="26"/>
        <v>0</v>
      </c>
      <c r="BH191" s="200">
        <f t="shared" si="27"/>
        <v>0</v>
      </c>
      <c r="BI191" s="200">
        <f t="shared" si="28"/>
        <v>0</v>
      </c>
      <c r="BJ191" s="21" t="s">
        <v>83</v>
      </c>
      <c r="BK191" s="200">
        <f t="shared" si="29"/>
        <v>0</v>
      </c>
      <c r="BL191" s="21" t="s">
        <v>331</v>
      </c>
      <c r="BM191" s="21" t="s">
        <v>456</v>
      </c>
    </row>
    <row r="192" spans="2:65" s="1" customFormat="1" ht="6.95" customHeight="1">
      <c r="B192" s="53"/>
      <c r="C192" s="54"/>
      <c r="D192" s="54"/>
      <c r="E192" s="54"/>
      <c r="F192" s="54"/>
      <c r="G192" s="54"/>
      <c r="H192" s="54"/>
      <c r="I192" s="136"/>
      <c r="J192" s="54"/>
      <c r="K192" s="54"/>
      <c r="L192" s="58"/>
    </row>
  </sheetData>
  <sheetProtection algorithmName="SHA-512" hashValue="U1QrRnsAHXeL8PqWtEccZEbXLtyIHIaq2HwgAPIJBuxU4zniNfReDIA99JvB1PAKjoOIR00K4eG9Zgvo13VIjg==" saltValue="E6fencPLp8OBduI5jHc4vz+UuPtyvUX0Xd4B5zdfIpxsmXhwnNfuSsqNPc/rlp6ATEHuT+6IV6v/csTsiKDrbg==" spinCount="100000" sheet="1" objects="1" scenarios="1" formatColumns="0" formatRows="0" autoFilter="0"/>
  <autoFilter ref="C85:K191"/>
  <mergeCells count="10">
    <mergeCell ref="J51:J52"/>
    <mergeCell ref="E76:H76"/>
    <mergeCell ref="E78:H78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5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2"/>
  <sheetViews>
    <sheetView showGridLines="0" workbookViewId="0">
      <pane ySplit="1" topLeftCell="A110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8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8"/>
      <c r="B1" s="109"/>
      <c r="C1" s="109"/>
      <c r="D1" s="110" t="s">
        <v>1</v>
      </c>
      <c r="E1" s="109"/>
      <c r="F1" s="111" t="s">
        <v>95</v>
      </c>
      <c r="G1" s="355" t="s">
        <v>96</v>
      </c>
      <c r="H1" s="355"/>
      <c r="I1" s="112"/>
      <c r="J1" s="111" t="s">
        <v>97</v>
      </c>
      <c r="K1" s="110" t="s">
        <v>98</v>
      </c>
      <c r="L1" s="111" t="s">
        <v>99</v>
      </c>
      <c r="M1" s="111"/>
      <c r="N1" s="111"/>
      <c r="O1" s="111"/>
      <c r="P1" s="111"/>
      <c r="Q1" s="111"/>
      <c r="R1" s="111"/>
      <c r="S1" s="111"/>
      <c r="T1" s="111"/>
      <c r="U1" s="17"/>
      <c r="V1" s="17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</row>
    <row r="2" spans="1:70" ht="36.950000000000003" customHeight="1"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AT2" s="21" t="s">
        <v>88</v>
      </c>
    </row>
    <row r="3" spans="1:70" ht="6.95" customHeight="1">
      <c r="B3" s="22"/>
      <c r="C3" s="23"/>
      <c r="D3" s="23"/>
      <c r="E3" s="23"/>
      <c r="F3" s="23"/>
      <c r="G3" s="23"/>
      <c r="H3" s="23"/>
      <c r="I3" s="113"/>
      <c r="J3" s="23"/>
      <c r="K3" s="24"/>
      <c r="AT3" s="21" t="s">
        <v>85</v>
      </c>
    </row>
    <row r="4" spans="1:70" ht="36.950000000000003" customHeight="1">
      <c r="B4" s="25"/>
      <c r="C4" s="26"/>
      <c r="D4" s="27" t="s">
        <v>100</v>
      </c>
      <c r="E4" s="26"/>
      <c r="F4" s="26"/>
      <c r="G4" s="26"/>
      <c r="H4" s="26"/>
      <c r="I4" s="114"/>
      <c r="J4" s="26"/>
      <c r="K4" s="28"/>
      <c r="M4" s="29" t="s">
        <v>12</v>
      </c>
      <c r="AT4" s="21" t="s">
        <v>6</v>
      </c>
    </row>
    <row r="5" spans="1:70" ht="6.95" customHeight="1">
      <c r="B5" s="25"/>
      <c r="C5" s="26"/>
      <c r="D5" s="26"/>
      <c r="E5" s="26"/>
      <c r="F5" s="26"/>
      <c r="G5" s="26"/>
      <c r="H5" s="26"/>
      <c r="I5" s="114"/>
      <c r="J5" s="26"/>
      <c r="K5" s="28"/>
    </row>
    <row r="6" spans="1:70">
      <c r="B6" s="25"/>
      <c r="C6" s="26"/>
      <c r="D6" s="34" t="s">
        <v>18</v>
      </c>
      <c r="E6" s="26"/>
      <c r="F6" s="26"/>
      <c r="G6" s="26"/>
      <c r="H6" s="26"/>
      <c r="I6" s="114"/>
      <c r="J6" s="26"/>
      <c r="K6" s="28"/>
    </row>
    <row r="7" spans="1:70" ht="16.5" customHeight="1">
      <c r="B7" s="25"/>
      <c r="C7" s="26"/>
      <c r="D7" s="26"/>
      <c r="E7" s="347" t="str">
        <f>'Rekapitulace stavby'!K6</f>
        <v>Rekonstrukce ulice Chatařská v úseku Hlavní - Okrajová, Bořanovice Středočeský kraj</v>
      </c>
      <c r="F7" s="348"/>
      <c r="G7" s="348"/>
      <c r="H7" s="348"/>
      <c r="I7" s="114"/>
      <c r="J7" s="26"/>
      <c r="K7" s="28"/>
    </row>
    <row r="8" spans="1:70" s="1" customFormat="1">
      <c r="B8" s="38"/>
      <c r="C8" s="39"/>
      <c r="D8" s="34" t="s">
        <v>101</v>
      </c>
      <c r="E8" s="39"/>
      <c r="F8" s="39"/>
      <c r="G8" s="39"/>
      <c r="H8" s="39"/>
      <c r="I8" s="115"/>
      <c r="J8" s="39"/>
      <c r="K8" s="42"/>
    </row>
    <row r="9" spans="1:70" s="1" customFormat="1" ht="36.950000000000003" customHeight="1">
      <c r="B9" s="38"/>
      <c r="C9" s="39"/>
      <c r="D9" s="39"/>
      <c r="E9" s="349" t="s">
        <v>457</v>
      </c>
      <c r="F9" s="350"/>
      <c r="G9" s="350"/>
      <c r="H9" s="350"/>
      <c r="I9" s="115"/>
      <c r="J9" s="39"/>
      <c r="K9" s="42"/>
    </row>
    <row r="10" spans="1:70" s="1" customFormat="1" ht="13.5">
      <c r="B10" s="38"/>
      <c r="C10" s="39"/>
      <c r="D10" s="39"/>
      <c r="E10" s="39"/>
      <c r="F10" s="39"/>
      <c r="G10" s="39"/>
      <c r="H10" s="39"/>
      <c r="I10" s="115"/>
      <c r="J10" s="39"/>
      <c r="K10" s="42"/>
    </row>
    <row r="11" spans="1:70" s="1" customFormat="1" ht="14.45" customHeight="1">
      <c r="B11" s="38"/>
      <c r="C11" s="39"/>
      <c r="D11" s="34" t="s">
        <v>20</v>
      </c>
      <c r="E11" s="39"/>
      <c r="F11" s="32" t="s">
        <v>21</v>
      </c>
      <c r="G11" s="39"/>
      <c r="H11" s="39"/>
      <c r="I11" s="116" t="s">
        <v>22</v>
      </c>
      <c r="J11" s="32" t="s">
        <v>21</v>
      </c>
      <c r="K11" s="42"/>
    </row>
    <row r="12" spans="1:70" s="1" customFormat="1" ht="14.45" customHeight="1">
      <c r="B12" s="38"/>
      <c r="C12" s="39"/>
      <c r="D12" s="34" t="s">
        <v>23</v>
      </c>
      <c r="E12" s="39"/>
      <c r="F12" s="32" t="s">
        <v>24</v>
      </c>
      <c r="G12" s="39"/>
      <c r="H12" s="39"/>
      <c r="I12" s="116" t="s">
        <v>25</v>
      </c>
      <c r="J12" s="117" t="str">
        <f>'Rekapitulace stavby'!AN8</f>
        <v>11. 2. 2019</v>
      </c>
      <c r="K12" s="42"/>
    </row>
    <row r="13" spans="1:70" s="1" customFormat="1" ht="10.9" customHeight="1">
      <c r="B13" s="38"/>
      <c r="C13" s="39"/>
      <c r="D13" s="39"/>
      <c r="E13" s="39"/>
      <c r="F13" s="39"/>
      <c r="G13" s="39"/>
      <c r="H13" s="39"/>
      <c r="I13" s="115"/>
      <c r="J13" s="39"/>
      <c r="K13" s="42"/>
    </row>
    <row r="14" spans="1:70" s="1" customFormat="1" ht="14.45" customHeight="1">
      <c r="B14" s="38"/>
      <c r="C14" s="39"/>
      <c r="D14" s="34" t="s">
        <v>27</v>
      </c>
      <c r="E14" s="39"/>
      <c r="F14" s="39"/>
      <c r="G14" s="39"/>
      <c r="H14" s="39"/>
      <c r="I14" s="116" t="s">
        <v>28</v>
      </c>
      <c r="J14" s="32" t="s">
        <v>29</v>
      </c>
      <c r="K14" s="42"/>
    </row>
    <row r="15" spans="1:70" s="1" customFormat="1" ht="18" customHeight="1">
      <c r="B15" s="38"/>
      <c r="C15" s="39"/>
      <c r="D15" s="39"/>
      <c r="E15" s="32" t="s">
        <v>30</v>
      </c>
      <c r="F15" s="39"/>
      <c r="G15" s="39"/>
      <c r="H15" s="39"/>
      <c r="I15" s="116" t="s">
        <v>31</v>
      </c>
      <c r="J15" s="32" t="s">
        <v>32</v>
      </c>
      <c r="K15" s="42"/>
    </row>
    <row r="16" spans="1:70" s="1" customFormat="1" ht="6.95" customHeight="1">
      <c r="B16" s="38"/>
      <c r="C16" s="39"/>
      <c r="D16" s="39"/>
      <c r="E16" s="39"/>
      <c r="F16" s="39"/>
      <c r="G16" s="39"/>
      <c r="H16" s="39"/>
      <c r="I16" s="115"/>
      <c r="J16" s="39"/>
      <c r="K16" s="42"/>
    </row>
    <row r="17" spans="2:11" s="1" customFormat="1" ht="14.45" customHeight="1">
      <c r="B17" s="38"/>
      <c r="C17" s="39"/>
      <c r="D17" s="34" t="s">
        <v>33</v>
      </c>
      <c r="E17" s="39"/>
      <c r="F17" s="39"/>
      <c r="G17" s="39"/>
      <c r="H17" s="39"/>
      <c r="I17" s="116" t="s">
        <v>28</v>
      </c>
      <c r="J17" s="32" t="str">
        <f>IF('Rekapitulace stavby'!AN13="Vyplň údaj","",IF('Rekapitulace stavby'!AN13="","",'Rekapitulace stavby'!AN13))</f>
        <v/>
      </c>
      <c r="K17" s="42"/>
    </row>
    <row r="18" spans="2:11" s="1" customFormat="1" ht="18" customHeight="1">
      <c r="B18" s="38"/>
      <c r="C18" s="39"/>
      <c r="D18" s="39"/>
      <c r="E18" s="32" t="str">
        <f>IF('Rekapitulace stavby'!E14="Vyplň údaj","",IF('Rekapitulace stavby'!E14="","",'Rekapitulace stavby'!E14))</f>
        <v/>
      </c>
      <c r="F18" s="39"/>
      <c r="G18" s="39"/>
      <c r="H18" s="39"/>
      <c r="I18" s="116" t="s">
        <v>31</v>
      </c>
      <c r="J18" s="32" t="str">
        <f>IF('Rekapitulace stavby'!AN14="Vyplň údaj","",IF('Rekapitulace stavby'!AN14="","",'Rekapitulace stavby'!AN14))</f>
        <v/>
      </c>
      <c r="K18" s="42"/>
    </row>
    <row r="19" spans="2:11" s="1" customFormat="1" ht="6.95" customHeight="1">
      <c r="B19" s="38"/>
      <c r="C19" s="39"/>
      <c r="D19" s="39"/>
      <c r="E19" s="39"/>
      <c r="F19" s="39"/>
      <c r="G19" s="39"/>
      <c r="H19" s="39"/>
      <c r="I19" s="115"/>
      <c r="J19" s="39"/>
      <c r="K19" s="42"/>
    </row>
    <row r="20" spans="2:11" s="1" customFormat="1" ht="14.45" customHeight="1">
      <c r="B20" s="38"/>
      <c r="C20" s="39"/>
      <c r="D20" s="34" t="s">
        <v>35</v>
      </c>
      <c r="E20" s="39"/>
      <c r="F20" s="39"/>
      <c r="G20" s="39"/>
      <c r="H20" s="39"/>
      <c r="I20" s="116" t="s">
        <v>28</v>
      </c>
      <c r="J20" s="32" t="s">
        <v>36</v>
      </c>
      <c r="K20" s="42"/>
    </row>
    <row r="21" spans="2:11" s="1" customFormat="1" ht="18" customHeight="1">
      <c r="B21" s="38"/>
      <c r="C21" s="39"/>
      <c r="D21" s="39"/>
      <c r="E21" s="32" t="s">
        <v>37</v>
      </c>
      <c r="F21" s="39"/>
      <c r="G21" s="39"/>
      <c r="H21" s="39"/>
      <c r="I21" s="116" t="s">
        <v>31</v>
      </c>
      <c r="J21" s="32" t="s">
        <v>38</v>
      </c>
      <c r="K21" s="42"/>
    </row>
    <row r="22" spans="2:11" s="1" customFormat="1" ht="6.95" customHeight="1">
      <c r="B22" s="38"/>
      <c r="C22" s="39"/>
      <c r="D22" s="39"/>
      <c r="E22" s="39"/>
      <c r="F22" s="39"/>
      <c r="G22" s="39"/>
      <c r="H22" s="39"/>
      <c r="I22" s="115"/>
      <c r="J22" s="39"/>
      <c r="K22" s="42"/>
    </row>
    <row r="23" spans="2:11" s="1" customFormat="1" ht="14.45" customHeight="1">
      <c r="B23" s="38"/>
      <c r="C23" s="39"/>
      <c r="D23" s="34" t="s">
        <v>40</v>
      </c>
      <c r="E23" s="39"/>
      <c r="F23" s="39"/>
      <c r="G23" s="39"/>
      <c r="H23" s="39"/>
      <c r="I23" s="115"/>
      <c r="J23" s="39"/>
      <c r="K23" s="42"/>
    </row>
    <row r="24" spans="2:11" s="6" customFormat="1" ht="16.5" customHeight="1">
      <c r="B24" s="118"/>
      <c r="C24" s="119"/>
      <c r="D24" s="119"/>
      <c r="E24" s="336" t="s">
        <v>21</v>
      </c>
      <c r="F24" s="336"/>
      <c r="G24" s="336"/>
      <c r="H24" s="336"/>
      <c r="I24" s="120"/>
      <c r="J24" s="119"/>
      <c r="K24" s="121"/>
    </row>
    <row r="25" spans="2:11" s="1" customFormat="1" ht="6.95" customHeight="1">
      <c r="B25" s="38"/>
      <c r="C25" s="39"/>
      <c r="D25" s="39"/>
      <c r="E25" s="39"/>
      <c r="F25" s="39"/>
      <c r="G25" s="39"/>
      <c r="H25" s="39"/>
      <c r="I25" s="115"/>
      <c r="J25" s="39"/>
      <c r="K25" s="42"/>
    </row>
    <row r="26" spans="2:11" s="1" customFormat="1" ht="6.95" customHeight="1">
      <c r="B26" s="38"/>
      <c r="C26" s="39"/>
      <c r="D26" s="82"/>
      <c r="E26" s="82"/>
      <c r="F26" s="82"/>
      <c r="G26" s="82"/>
      <c r="H26" s="82"/>
      <c r="I26" s="122"/>
      <c r="J26" s="82"/>
      <c r="K26" s="123"/>
    </row>
    <row r="27" spans="2:11" s="1" customFormat="1" ht="25.35" customHeight="1">
      <c r="B27" s="38"/>
      <c r="C27" s="39"/>
      <c r="D27" s="124" t="s">
        <v>41</v>
      </c>
      <c r="E27" s="39"/>
      <c r="F27" s="39"/>
      <c r="G27" s="39"/>
      <c r="H27" s="39"/>
      <c r="I27" s="115"/>
      <c r="J27" s="125">
        <f>ROUND(J83,2)</f>
        <v>0</v>
      </c>
      <c r="K27" s="42"/>
    </row>
    <row r="28" spans="2:11" s="1" customFormat="1" ht="6.95" customHeight="1">
      <c r="B28" s="38"/>
      <c r="C28" s="39"/>
      <c r="D28" s="82"/>
      <c r="E28" s="82"/>
      <c r="F28" s="82"/>
      <c r="G28" s="82"/>
      <c r="H28" s="82"/>
      <c r="I28" s="122"/>
      <c r="J28" s="82"/>
      <c r="K28" s="123"/>
    </row>
    <row r="29" spans="2:11" s="1" customFormat="1" ht="14.45" customHeight="1">
      <c r="B29" s="38"/>
      <c r="C29" s="39"/>
      <c r="D29" s="39"/>
      <c r="E29" s="39"/>
      <c r="F29" s="43" t="s">
        <v>43</v>
      </c>
      <c r="G29" s="39"/>
      <c r="H29" s="39"/>
      <c r="I29" s="126" t="s">
        <v>42</v>
      </c>
      <c r="J29" s="43" t="s">
        <v>44</v>
      </c>
      <c r="K29" s="42"/>
    </row>
    <row r="30" spans="2:11" s="1" customFormat="1" ht="14.45" customHeight="1">
      <c r="B30" s="38"/>
      <c r="C30" s="39"/>
      <c r="D30" s="46" t="s">
        <v>45</v>
      </c>
      <c r="E30" s="46" t="s">
        <v>46</v>
      </c>
      <c r="F30" s="127">
        <f>ROUND(SUM(BE83:BE131), 2)</f>
        <v>0</v>
      </c>
      <c r="G30" s="39"/>
      <c r="H30" s="39"/>
      <c r="I30" s="128">
        <v>0.21</v>
      </c>
      <c r="J30" s="127">
        <f>ROUND(ROUND((SUM(BE83:BE131)), 2)*I30, 2)</f>
        <v>0</v>
      </c>
      <c r="K30" s="42"/>
    </row>
    <row r="31" spans="2:11" s="1" customFormat="1" ht="14.45" customHeight="1">
      <c r="B31" s="38"/>
      <c r="C31" s="39"/>
      <c r="D31" s="39"/>
      <c r="E31" s="46" t="s">
        <v>47</v>
      </c>
      <c r="F31" s="127">
        <f>ROUND(SUM(BF83:BF131), 2)</f>
        <v>0</v>
      </c>
      <c r="G31" s="39"/>
      <c r="H31" s="39"/>
      <c r="I31" s="128">
        <v>0.15</v>
      </c>
      <c r="J31" s="127">
        <f>ROUND(ROUND((SUM(BF83:BF131)), 2)*I31, 2)</f>
        <v>0</v>
      </c>
      <c r="K31" s="42"/>
    </row>
    <row r="32" spans="2:11" s="1" customFormat="1" ht="14.45" hidden="1" customHeight="1">
      <c r="B32" s="38"/>
      <c r="C32" s="39"/>
      <c r="D32" s="39"/>
      <c r="E32" s="46" t="s">
        <v>48</v>
      </c>
      <c r="F32" s="127">
        <f>ROUND(SUM(BG83:BG131), 2)</f>
        <v>0</v>
      </c>
      <c r="G32" s="39"/>
      <c r="H32" s="39"/>
      <c r="I32" s="128">
        <v>0.21</v>
      </c>
      <c r="J32" s="127">
        <v>0</v>
      </c>
      <c r="K32" s="42"/>
    </row>
    <row r="33" spans="2:11" s="1" customFormat="1" ht="14.45" hidden="1" customHeight="1">
      <c r="B33" s="38"/>
      <c r="C33" s="39"/>
      <c r="D33" s="39"/>
      <c r="E33" s="46" t="s">
        <v>49</v>
      </c>
      <c r="F33" s="127">
        <f>ROUND(SUM(BH83:BH131), 2)</f>
        <v>0</v>
      </c>
      <c r="G33" s="39"/>
      <c r="H33" s="39"/>
      <c r="I33" s="128">
        <v>0.15</v>
      </c>
      <c r="J33" s="127">
        <v>0</v>
      </c>
      <c r="K33" s="42"/>
    </row>
    <row r="34" spans="2:11" s="1" customFormat="1" ht="14.45" hidden="1" customHeight="1">
      <c r="B34" s="38"/>
      <c r="C34" s="39"/>
      <c r="D34" s="39"/>
      <c r="E34" s="46" t="s">
        <v>50</v>
      </c>
      <c r="F34" s="127">
        <f>ROUND(SUM(BI83:BI131), 2)</f>
        <v>0</v>
      </c>
      <c r="G34" s="39"/>
      <c r="H34" s="39"/>
      <c r="I34" s="128">
        <v>0</v>
      </c>
      <c r="J34" s="127">
        <v>0</v>
      </c>
      <c r="K34" s="42"/>
    </row>
    <row r="35" spans="2:11" s="1" customFormat="1" ht="6.95" customHeight="1">
      <c r="B35" s="38"/>
      <c r="C35" s="39"/>
      <c r="D35" s="39"/>
      <c r="E35" s="39"/>
      <c r="F35" s="39"/>
      <c r="G35" s="39"/>
      <c r="H35" s="39"/>
      <c r="I35" s="115"/>
      <c r="J35" s="39"/>
      <c r="K35" s="42"/>
    </row>
    <row r="36" spans="2:11" s="1" customFormat="1" ht="25.35" customHeight="1">
      <c r="B36" s="38"/>
      <c r="C36" s="129"/>
      <c r="D36" s="130" t="s">
        <v>51</v>
      </c>
      <c r="E36" s="76"/>
      <c r="F36" s="76"/>
      <c r="G36" s="131" t="s">
        <v>52</v>
      </c>
      <c r="H36" s="132" t="s">
        <v>53</v>
      </c>
      <c r="I36" s="133"/>
      <c r="J36" s="134">
        <f>SUM(J27:J34)</f>
        <v>0</v>
      </c>
      <c r="K36" s="135"/>
    </row>
    <row r="37" spans="2:11" s="1" customFormat="1" ht="14.45" customHeight="1">
      <c r="B37" s="53"/>
      <c r="C37" s="54"/>
      <c r="D37" s="54"/>
      <c r="E37" s="54"/>
      <c r="F37" s="54"/>
      <c r="G37" s="54"/>
      <c r="H37" s="54"/>
      <c r="I37" s="136"/>
      <c r="J37" s="54"/>
      <c r="K37" s="55"/>
    </row>
    <row r="41" spans="2:11" s="1" customFormat="1" ht="6.95" customHeight="1">
      <c r="B41" s="137"/>
      <c r="C41" s="138"/>
      <c r="D41" s="138"/>
      <c r="E41" s="138"/>
      <c r="F41" s="138"/>
      <c r="G41" s="138"/>
      <c r="H41" s="138"/>
      <c r="I41" s="139"/>
      <c r="J41" s="138"/>
      <c r="K41" s="140"/>
    </row>
    <row r="42" spans="2:11" s="1" customFormat="1" ht="36.950000000000003" customHeight="1">
      <c r="B42" s="38"/>
      <c r="C42" s="27" t="s">
        <v>103</v>
      </c>
      <c r="D42" s="39"/>
      <c r="E42" s="39"/>
      <c r="F42" s="39"/>
      <c r="G42" s="39"/>
      <c r="H42" s="39"/>
      <c r="I42" s="115"/>
      <c r="J42" s="39"/>
      <c r="K42" s="42"/>
    </row>
    <row r="43" spans="2:11" s="1" customFormat="1" ht="6.95" customHeight="1">
      <c r="B43" s="38"/>
      <c r="C43" s="39"/>
      <c r="D43" s="39"/>
      <c r="E43" s="39"/>
      <c r="F43" s="39"/>
      <c r="G43" s="39"/>
      <c r="H43" s="39"/>
      <c r="I43" s="115"/>
      <c r="J43" s="39"/>
      <c r="K43" s="42"/>
    </row>
    <row r="44" spans="2:11" s="1" customFormat="1" ht="14.45" customHeight="1">
      <c r="B44" s="38"/>
      <c r="C44" s="34" t="s">
        <v>18</v>
      </c>
      <c r="D44" s="39"/>
      <c r="E44" s="39"/>
      <c r="F44" s="39"/>
      <c r="G44" s="39"/>
      <c r="H44" s="39"/>
      <c r="I44" s="115"/>
      <c r="J44" s="39"/>
      <c r="K44" s="42"/>
    </row>
    <row r="45" spans="2:11" s="1" customFormat="1" ht="16.5" customHeight="1">
      <c r="B45" s="38"/>
      <c r="C45" s="39"/>
      <c r="D45" s="39"/>
      <c r="E45" s="347" t="str">
        <f>E7</f>
        <v>Rekonstrukce ulice Chatařská v úseku Hlavní - Okrajová, Bořanovice Středočeský kraj</v>
      </c>
      <c r="F45" s="348"/>
      <c r="G45" s="348"/>
      <c r="H45" s="348"/>
      <c r="I45" s="115"/>
      <c r="J45" s="39"/>
      <c r="K45" s="42"/>
    </row>
    <row r="46" spans="2:11" s="1" customFormat="1" ht="14.45" customHeight="1">
      <c r="B46" s="38"/>
      <c r="C46" s="34" t="s">
        <v>101</v>
      </c>
      <c r="D46" s="39"/>
      <c r="E46" s="39"/>
      <c r="F46" s="39"/>
      <c r="G46" s="39"/>
      <c r="H46" s="39"/>
      <c r="I46" s="115"/>
      <c r="J46" s="39"/>
      <c r="K46" s="42"/>
    </row>
    <row r="47" spans="2:11" s="1" customFormat="1" ht="17.25" customHeight="1">
      <c r="B47" s="38"/>
      <c r="C47" s="39"/>
      <c r="D47" s="39"/>
      <c r="E47" s="349" t="str">
        <f>E9</f>
        <v>SO 102 - Komunikace - neuznatelné položky</v>
      </c>
      <c r="F47" s="350"/>
      <c r="G47" s="350"/>
      <c r="H47" s="350"/>
      <c r="I47" s="115"/>
      <c r="J47" s="39"/>
      <c r="K47" s="42"/>
    </row>
    <row r="48" spans="2:11" s="1" customFormat="1" ht="6.95" customHeight="1">
      <c r="B48" s="38"/>
      <c r="C48" s="39"/>
      <c r="D48" s="39"/>
      <c r="E48" s="39"/>
      <c r="F48" s="39"/>
      <c r="G48" s="39"/>
      <c r="H48" s="39"/>
      <c r="I48" s="115"/>
      <c r="J48" s="39"/>
      <c r="K48" s="42"/>
    </row>
    <row r="49" spans="2:47" s="1" customFormat="1" ht="18" customHeight="1">
      <c r="B49" s="38"/>
      <c r="C49" s="34" t="s">
        <v>23</v>
      </c>
      <c r="D49" s="39"/>
      <c r="E49" s="39"/>
      <c r="F49" s="32" t="str">
        <f>F12</f>
        <v>Ulice Chatařská</v>
      </c>
      <c r="G49" s="39"/>
      <c r="H49" s="39"/>
      <c r="I49" s="116" t="s">
        <v>25</v>
      </c>
      <c r="J49" s="117" t="str">
        <f>IF(J12="","",J12)</f>
        <v>11. 2. 2019</v>
      </c>
      <c r="K49" s="42"/>
    </row>
    <row r="50" spans="2:47" s="1" customFormat="1" ht="6.95" customHeight="1">
      <c r="B50" s="38"/>
      <c r="C50" s="39"/>
      <c r="D50" s="39"/>
      <c r="E50" s="39"/>
      <c r="F50" s="39"/>
      <c r="G50" s="39"/>
      <c r="H50" s="39"/>
      <c r="I50" s="115"/>
      <c r="J50" s="39"/>
      <c r="K50" s="42"/>
    </row>
    <row r="51" spans="2:47" s="1" customFormat="1">
      <c r="B51" s="38"/>
      <c r="C51" s="34" t="s">
        <v>27</v>
      </c>
      <c r="D51" s="39"/>
      <c r="E51" s="39"/>
      <c r="F51" s="32" t="str">
        <f>E15</f>
        <v>Obec Bořanovice</v>
      </c>
      <c r="G51" s="39"/>
      <c r="H51" s="39"/>
      <c r="I51" s="116" t="s">
        <v>35</v>
      </c>
      <c r="J51" s="336" t="str">
        <f>E21</f>
        <v>Sinpps s.r.o.</v>
      </c>
      <c r="K51" s="42"/>
    </row>
    <row r="52" spans="2:47" s="1" customFormat="1" ht="14.45" customHeight="1">
      <c r="B52" s="38"/>
      <c r="C52" s="34" t="s">
        <v>33</v>
      </c>
      <c r="D52" s="39"/>
      <c r="E52" s="39"/>
      <c r="F52" s="32" t="str">
        <f>IF(E18="","",E18)</f>
        <v/>
      </c>
      <c r="G52" s="39"/>
      <c r="H52" s="39"/>
      <c r="I52" s="115"/>
      <c r="J52" s="351"/>
      <c r="K52" s="42"/>
    </row>
    <row r="53" spans="2:47" s="1" customFormat="1" ht="10.35" customHeight="1">
      <c r="B53" s="38"/>
      <c r="C53" s="39"/>
      <c r="D53" s="39"/>
      <c r="E53" s="39"/>
      <c r="F53" s="39"/>
      <c r="G53" s="39"/>
      <c r="H53" s="39"/>
      <c r="I53" s="115"/>
      <c r="J53" s="39"/>
      <c r="K53" s="42"/>
    </row>
    <row r="54" spans="2:47" s="1" customFormat="1" ht="29.25" customHeight="1">
      <c r="B54" s="38"/>
      <c r="C54" s="141" t="s">
        <v>104</v>
      </c>
      <c r="D54" s="129"/>
      <c r="E54" s="129"/>
      <c r="F54" s="129"/>
      <c r="G54" s="129"/>
      <c r="H54" s="129"/>
      <c r="I54" s="142"/>
      <c r="J54" s="143" t="s">
        <v>105</v>
      </c>
      <c r="K54" s="144"/>
    </row>
    <row r="55" spans="2:47" s="1" customFormat="1" ht="10.35" customHeight="1">
      <c r="B55" s="38"/>
      <c r="C55" s="39"/>
      <c r="D55" s="39"/>
      <c r="E55" s="39"/>
      <c r="F55" s="39"/>
      <c r="G55" s="39"/>
      <c r="H55" s="39"/>
      <c r="I55" s="115"/>
      <c r="J55" s="39"/>
      <c r="K55" s="42"/>
    </row>
    <row r="56" spans="2:47" s="1" customFormat="1" ht="29.25" customHeight="1">
      <c r="B56" s="38"/>
      <c r="C56" s="145" t="s">
        <v>106</v>
      </c>
      <c r="D56" s="39"/>
      <c r="E56" s="39"/>
      <c r="F56" s="39"/>
      <c r="G56" s="39"/>
      <c r="H56" s="39"/>
      <c r="I56" s="115"/>
      <c r="J56" s="125">
        <f>J83</f>
        <v>0</v>
      </c>
      <c r="K56" s="42"/>
      <c r="AU56" s="21" t="s">
        <v>107</v>
      </c>
    </row>
    <row r="57" spans="2:47" s="7" customFormat="1" ht="24.95" customHeight="1">
      <c r="B57" s="146"/>
      <c r="C57" s="147"/>
      <c r="D57" s="148" t="s">
        <v>108</v>
      </c>
      <c r="E57" s="149"/>
      <c r="F57" s="149"/>
      <c r="G57" s="149"/>
      <c r="H57" s="149"/>
      <c r="I57" s="150"/>
      <c r="J57" s="151">
        <f>J84</f>
        <v>0</v>
      </c>
      <c r="K57" s="152"/>
    </row>
    <row r="58" spans="2:47" s="8" customFormat="1" ht="19.899999999999999" customHeight="1">
      <c r="B58" s="153"/>
      <c r="C58" s="154"/>
      <c r="D58" s="155" t="s">
        <v>109</v>
      </c>
      <c r="E58" s="156"/>
      <c r="F58" s="156"/>
      <c r="G58" s="156"/>
      <c r="H58" s="156"/>
      <c r="I58" s="157"/>
      <c r="J58" s="158">
        <f>J85</f>
        <v>0</v>
      </c>
      <c r="K58" s="159"/>
    </row>
    <row r="59" spans="2:47" s="8" customFormat="1" ht="19.899999999999999" customHeight="1">
      <c r="B59" s="153"/>
      <c r="C59" s="154"/>
      <c r="D59" s="155" t="s">
        <v>111</v>
      </c>
      <c r="E59" s="156"/>
      <c r="F59" s="156"/>
      <c r="G59" s="156"/>
      <c r="H59" s="156"/>
      <c r="I59" s="157"/>
      <c r="J59" s="158">
        <f>J99</f>
        <v>0</v>
      </c>
      <c r="K59" s="159"/>
    </row>
    <row r="60" spans="2:47" s="8" customFormat="1" ht="19.899999999999999" customHeight="1">
      <c r="B60" s="153"/>
      <c r="C60" s="154"/>
      <c r="D60" s="155" t="s">
        <v>112</v>
      </c>
      <c r="E60" s="156"/>
      <c r="F60" s="156"/>
      <c r="G60" s="156"/>
      <c r="H60" s="156"/>
      <c r="I60" s="157"/>
      <c r="J60" s="158">
        <f>J104</f>
        <v>0</v>
      </c>
      <c r="K60" s="159"/>
    </row>
    <row r="61" spans="2:47" s="8" customFormat="1" ht="19.899999999999999" customHeight="1">
      <c r="B61" s="153"/>
      <c r="C61" s="154"/>
      <c r="D61" s="155" t="s">
        <v>114</v>
      </c>
      <c r="E61" s="156"/>
      <c r="F61" s="156"/>
      <c r="G61" s="156"/>
      <c r="H61" s="156"/>
      <c r="I61" s="157"/>
      <c r="J61" s="158">
        <f>J114</f>
        <v>0</v>
      </c>
      <c r="K61" s="159"/>
    </row>
    <row r="62" spans="2:47" s="8" customFormat="1" ht="19.899999999999999" customHeight="1">
      <c r="B62" s="153"/>
      <c r="C62" s="154"/>
      <c r="D62" s="155" t="s">
        <v>115</v>
      </c>
      <c r="E62" s="156"/>
      <c r="F62" s="156"/>
      <c r="G62" s="156"/>
      <c r="H62" s="156"/>
      <c r="I62" s="157"/>
      <c r="J62" s="158">
        <f>J120</f>
        <v>0</v>
      </c>
      <c r="K62" s="159"/>
    </row>
    <row r="63" spans="2:47" s="8" customFormat="1" ht="19.899999999999999" customHeight="1">
      <c r="B63" s="153"/>
      <c r="C63" s="154"/>
      <c r="D63" s="155" t="s">
        <v>116</v>
      </c>
      <c r="E63" s="156"/>
      <c r="F63" s="156"/>
      <c r="G63" s="156"/>
      <c r="H63" s="156"/>
      <c r="I63" s="157"/>
      <c r="J63" s="158">
        <f>J127</f>
        <v>0</v>
      </c>
      <c r="K63" s="159"/>
    </row>
    <row r="64" spans="2:47" s="1" customFormat="1" ht="21.75" customHeight="1">
      <c r="B64" s="38"/>
      <c r="C64" s="39"/>
      <c r="D64" s="39"/>
      <c r="E64" s="39"/>
      <c r="F64" s="39"/>
      <c r="G64" s="39"/>
      <c r="H64" s="39"/>
      <c r="I64" s="115"/>
      <c r="J64" s="39"/>
      <c r="K64" s="42"/>
    </row>
    <row r="65" spans="2:12" s="1" customFormat="1" ht="6.95" customHeight="1">
      <c r="B65" s="53"/>
      <c r="C65" s="54"/>
      <c r="D65" s="54"/>
      <c r="E65" s="54"/>
      <c r="F65" s="54"/>
      <c r="G65" s="54"/>
      <c r="H65" s="54"/>
      <c r="I65" s="136"/>
      <c r="J65" s="54"/>
      <c r="K65" s="55"/>
    </row>
    <row r="69" spans="2:12" s="1" customFormat="1" ht="6.95" customHeight="1">
      <c r="B69" s="56"/>
      <c r="C69" s="57"/>
      <c r="D69" s="57"/>
      <c r="E69" s="57"/>
      <c r="F69" s="57"/>
      <c r="G69" s="57"/>
      <c r="H69" s="57"/>
      <c r="I69" s="139"/>
      <c r="J69" s="57"/>
      <c r="K69" s="57"/>
      <c r="L69" s="58"/>
    </row>
    <row r="70" spans="2:12" s="1" customFormat="1" ht="36.950000000000003" customHeight="1">
      <c r="B70" s="38"/>
      <c r="C70" s="59" t="s">
        <v>118</v>
      </c>
      <c r="D70" s="60"/>
      <c r="E70" s="60"/>
      <c r="F70" s="60"/>
      <c r="G70" s="60"/>
      <c r="H70" s="60"/>
      <c r="I70" s="160"/>
      <c r="J70" s="60"/>
      <c r="K70" s="60"/>
      <c r="L70" s="58"/>
    </row>
    <row r="71" spans="2:12" s="1" customFormat="1" ht="6.95" customHeight="1">
      <c r="B71" s="38"/>
      <c r="C71" s="60"/>
      <c r="D71" s="60"/>
      <c r="E71" s="60"/>
      <c r="F71" s="60"/>
      <c r="G71" s="60"/>
      <c r="H71" s="60"/>
      <c r="I71" s="160"/>
      <c r="J71" s="60"/>
      <c r="K71" s="60"/>
      <c r="L71" s="58"/>
    </row>
    <row r="72" spans="2:12" s="1" customFormat="1" ht="14.45" customHeight="1">
      <c r="B72" s="38"/>
      <c r="C72" s="62" t="s">
        <v>18</v>
      </c>
      <c r="D72" s="60"/>
      <c r="E72" s="60"/>
      <c r="F72" s="60"/>
      <c r="G72" s="60"/>
      <c r="H72" s="60"/>
      <c r="I72" s="160"/>
      <c r="J72" s="60"/>
      <c r="K72" s="60"/>
      <c r="L72" s="58"/>
    </row>
    <row r="73" spans="2:12" s="1" customFormat="1" ht="16.5" customHeight="1">
      <c r="B73" s="38"/>
      <c r="C73" s="60"/>
      <c r="D73" s="60"/>
      <c r="E73" s="352" t="str">
        <f>E7</f>
        <v>Rekonstrukce ulice Chatařská v úseku Hlavní - Okrajová, Bořanovice Středočeský kraj</v>
      </c>
      <c r="F73" s="353"/>
      <c r="G73" s="353"/>
      <c r="H73" s="353"/>
      <c r="I73" s="160"/>
      <c r="J73" s="60"/>
      <c r="K73" s="60"/>
      <c r="L73" s="58"/>
    </row>
    <row r="74" spans="2:12" s="1" customFormat="1" ht="14.45" customHeight="1">
      <c r="B74" s="38"/>
      <c r="C74" s="62" t="s">
        <v>101</v>
      </c>
      <c r="D74" s="60"/>
      <c r="E74" s="60"/>
      <c r="F74" s="60"/>
      <c r="G74" s="60"/>
      <c r="H74" s="60"/>
      <c r="I74" s="160"/>
      <c r="J74" s="60"/>
      <c r="K74" s="60"/>
      <c r="L74" s="58"/>
    </row>
    <row r="75" spans="2:12" s="1" customFormat="1" ht="17.25" customHeight="1">
      <c r="B75" s="38"/>
      <c r="C75" s="60"/>
      <c r="D75" s="60"/>
      <c r="E75" s="343" t="str">
        <f>E9</f>
        <v>SO 102 - Komunikace - neuznatelné položky</v>
      </c>
      <c r="F75" s="354"/>
      <c r="G75" s="354"/>
      <c r="H75" s="354"/>
      <c r="I75" s="160"/>
      <c r="J75" s="60"/>
      <c r="K75" s="60"/>
      <c r="L75" s="58"/>
    </row>
    <row r="76" spans="2:12" s="1" customFormat="1" ht="6.95" customHeight="1">
      <c r="B76" s="38"/>
      <c r="C76" s="60"/>
      <c r="D76" s="60"/>
      <c r="E76" s="60"/>
      <c r="F76" s="60"/>
      <c r="G76" s="60"/>
      <c r="H76" s="60"/>
      <c r="I76" s="160"/>
      <c r="J76" s="60"/>
      <c r="K76" s="60"/>
      <c r="L76" s="58"/>
    </row>
    <row r="77" spans="2:12" s="1" customFormat="1" ht="18" customHeight="1">
      <c r="B77" s="38"/>
      <c r="C77" s="62" t="s">
        <v>23</v>
      </c>
      <c r="D77" s="60"/>
      <c r="E77" s="60"/>
      <c r="F77" s="161" t="str">
        <f>F12</f>
        <v>Ulice Chatařská</v>
      </c>
      <c r="G77" s="60"/>
      <c r="H77" s="60"/>
      <c r="I77" s="162" t="s">
        <v>25</v>
      </c>
      <c r="J77" s="70" t="str">
        <f>IF(J12="","",J12)</f>
        <v>11. 2. 2019</v>
      </c>
      <c r="K77" s="60"/>
      <c r="L77" s="58"/>
    </row>
    <row r="78" spans="2:12" s="1" customFormat="1" ht="6.95" customHeight="1">
      <c r="B78" s="38"/>
      <c r="C78" s="60"/>
      <c r="D78" s="60"/>
      <c r="E78" s="60"/>
      <c r="F78" s="60"/>
      <c r="G78" s="60"/>
      <c r="H78" s="60"/>
      <c r="I78" s="160"/>
      <c r="J78" s="60"/>
      <c r="K78" s="60"/>
      <c r="L78" s="58"/>
    </row>
    <row r="79" spans="2:12" s="1" customFormat="1">
      <c r="B79" s="38"/>
      <c r="C79" s="62" t="s">
        <v>27</v>
      </c>
      <c r="D79" s="60"/>
      <c r="E79" s="60"/>
      <c r="F79" s="161" t="str">
        <f>E15</f>
        <v>Obec Bořanovice</v>
      </c>
      <c r="G79" s="60"/>
      <c r="H79" s="60"/>
      <c r="I79" s="162" t="s">
        <v>35</v>
      </c>
      <c r="J79" s="161" t="str">
        <f>E21</f>
        <v>Sinpps s.r.o.</v>
      </c>
      <c r="K79" s="60"/>
      <c r="L79" s="58"/>
    </row>
    <row r="80" spans="2:12" s="1" customFormat="1" ht="14.45" customHeight="1">
      <c r="B80" s="38"/>
      <c r="C80" s="62" t="s">
        <v>33</v>
      </c>
      <c r="D80" s="60"/>
      <c r="E80" s="60"/>
      <c r="F80" s="161" t="str">
        <f>IF(E18="","",E18)</f>
        <v/>
      </c>
      <c r="G80" s="60"/>
      <c r="H80" s="60"/>
      <c r="I80" s="160"/>
      <c r="J80" s="60"/>
      <c r="K80" s="60"/>
      <c r="L80" s="58"/>
    </row>
    <row r="81" spans="2:65" s="1" customFormat="1" ht="10.35" customHeight="1">
      <c r="B81" s="38"/>
      <c r="C81" s="60"/>
      <c r="D81" s="60"/>
      <c r="E81" s="60"/>
      <c r="F81" s="60"/>
      <c r="G81" s="60"/>
      <c r="H81" s="60"/>
      <c r="I81" s="160"/>
      <c r="J81" s="60"/>
      <c r="K81" s="60"/>
      <c r="L81" s="58"/>
    </row>
    <row r="82" spans="2:65" s="9" customFormat="1" ht="29.25" customHeight="1">
      <c r="B82" s="163"/>
      <c r="C82" s="164" t="s">
        <v>119</v>
      </c>
      <c r="D82" s="165" t="s">
        <v>60</v>
      </c>
      <c r="E82" s="165" t="s">
        <v>56</v>
      </c>
      <c r="F82" s="165" t="s">
        <v>120</v>
      </c>
      <c r="G82" s="165" t="s">
        <v>121</v>
      </c>
      <c r="H82" s="165" t="s">
        <v>122</v>
      </c>
      <c r="I82" s="166" t="s">
        <v>123</v>
      </c>
      <c r="J82" s="165" t="s">
        <v>105</v>
      </c>
      <c r="K82" s="167" t="s">
        <v>124</v>
      </c>
      <c r="L82" s="168"/>
      <c r="M82" s="78" t="s">
        <v>125</v>
      </c>
      <c r="N82" s="79" t="s">
        <v>45</v>
      </c>
      <c r="O82" s="79" t="s">
        <v>126</v>
      </c>
      <c r="P82" s="79" t="s">
        <v>127</v>
      </c>
      <c r="Q82" s="79" t="s">
        <v>128</v>
      </c>
      <c r="R82" s="79" t="s">
        <v>129</v>
      </c>
      <c r="S82" s="79" t="s">
        <v>130</v>
      </c>
      <c r="T82" s="80" t="s">
        <v>131</v>
      </c>
    </row>
    <row r="83" spans="2:65" s="1" customFormat="1" ht="29.25" customHeight="1">
      <c r="B83" s="38"/>
      <c r="C83" s="84" t="s">
        <v>106</v>
      </c>
      <c r="D83" s="60"/>
      <c r="E83" s="60"/>
      <c r="F83" s="60"/>
      <c r="G83" s="60"/>
      <c r="H83" s="60"/>
      <c r="I83" s="160"/>
      <c r="J83" s="169">
        <f>BK83</f>
        <v>0</v>
      </c>
      <c r="K83" s="60"/>
      <c r="L83" s="58"/>
      <c r="M83" s="81"/>
      <c r="N83" s="82"/>
      <c r="O83" s="82"/>
      <c r="P83" s="170">
        <f>P84</f>
        <v>0</v>
      </c>
      <c r="Q83" s="82"/>
      <c r="R83" s="170">
        <f>R84</f>
        <v>83.954120000000003</v>
      </c>
      <c r="S83" s="82"/>
      <c r="T83" s="171">
        <f>T84</f>
        <v>7.6999999999999993</v>
      </c>
      <c r="AT83" s="21" t="s">
        <v>74</v>
      </c>
      <c r="AU83" s="21" t="s">
        <v>107</v>
      </c>
      <c r="BK83" s="172">
        <f>BK84</f>
        <v>0</v>
      </c>
    </row>
    <row r="84" spans="2:65" s="10" customFormat="1" ht="37.35" customHeight="1">
      <c r="B84" s="173"/>
      <c r="C84" s="174"/>
      <c r="D84" s="175" t="s">
        <v>74</v>
      </c>
      <c r="E84" s="176" t="s">
        <v>132</v>
      </c>
      <c r="F84" s="176" t="s">
        <v>133</v>
      </c>
      <c r="G84" s="174"/>
      <c r="H84" s="174"/>
      <c r="I84" s="177"/>
      <c r="J84" s="178">
        <f>BK84</f>
        <v>0</v>
      </c>
      <c r="K84" s="174"/>
      <c r="L84" s="179"/>
      <c r="M84" s="180"/>
      <c r="N84" s="181"/>
      <c r="O84" s="181"/>
      <c r="P84" s="182">
        <f>P85+P99+P104+P114+P120+P127</f>
        <v>0</v>
      </c>
      <c r="Q84" s="181"/>
      <c r="R84" s="182">
        <f>R85+R99+R104+R114+R120+R127</f>
        <v>83.954120000000003</v>
      </c>
      <c r="S84" s="181"/>
      <c r="T84" s="183">
        <f>T85+T99+T104+T114+T120+T127</f>
        <v>7.6999999999999993</v>
      </c>
      <c r="AR84" s="184" t="s">
        <v>83</v>
      </c>
      <c r="AT84" s="185" t="s">
        <v>74</v>
      </c>
      <c r="AU84" s="185" t="s">
        <v>75</v>
      </c>
      <c r="AY84" s="184" t="s">
        <v>134</v>
      </c>
      <c r="BK84" s="186">
        <f>BK85+BK99+BK104+BK114+BK120+BK127</f>
        <v>0</v>
      </c>
    </row>
    <row r="85" spans="2:65" s="10" customFormat="1" ht="19.899999999999999" customHeight="1">
      <c r="B85" s="173"/>
      <c r="C85" s="174"/>
      <c r="D85" s="175" t="s">
        <v>74</v>
      </c>
      <c r="E85" s="187" t="s">
        <v>83</v>
      </c>
      <c r="F85" s="187" t="s">
        <v>135</v>
      </c>
      <c r="G85" s="174"/>
      <c r="H85" s="174"/>
      <c r="I85" s="177"/>
      <c r="J85" s="188">
        <f>BK85</f>
        <v>0</v>
      </c>
      <c r="K85" s="174"/>
      <c r="L85" s="179"/>
      <c r="M85" s="180"/>
      <c r="N85" s="181"/>
      <c r="O85" s="181"/>
      <c r="P85" s="182">
        <f>SUM(P86:P98)</f>
        <v>0</v>
      </c>
      <c r="Q85" s="181"/>
      <c r="R85" s="182">
        <f>SUM(R86:R98)</f>
        <v>0</v>
      </c>
      <c r="S85" s="181"/>
      <c r="T85" s="183">
        <f>SUM(T86:T98)</f>
        <v>7.6999999999999993</v>
      </c>
      <c r="AR85" s="184" t="s">
        <v>83</v>
      </c>
      <c r="AT85" s="185" t="s">
        <v>74</v>
      </c>
      <c r="AU85" s="185" t="s">
        <v>83</v>
      </c>
      <c r="AY85" s="184" t="s">
        <v>134</v>
      </c>
      <c r="BK85" s="186">
        <f>SUM(BK86:BK98)</f>
        <v>0</v>
      </c>
    </row>
    <row r="86" spans="2:65" s="1" customFormat="1" ht="25.5" customHeight="1">
      <c r="B86" s="38"/>
      <c r="C86" s="189" t="s">
        <v>83</v>
      </c>
      <c r="D86" s="189" t="s">
        <v>136</v>
      </c>
      <c r="E86" s="190" t="s">
        <v>458</v>
      </c>
      <c r="F86" s="191" t="s">
        <v>459</v>
      </c>
      <c r="G86" s="192" t="s">
        <v>139</v>
      </c>
      <c r="H86" s="193">
        <v>14</v>
      </c>
      <c r="I86" s="194"/>
      <c r="J86" s="195">
        <f>ROUND(I86*H86,2)</f>
        <v>0</v>
      </c>
      <c r="K86" s="191" t="s">
        <v>140</v>
      </c>
      <c r="L86" s="58"/>
      <c r="M86" s="196" t="s">
        <v>21</v>
      </c>
      <c r="N86" s="197" t="s">
        <v>46</v>
      </c>
      <c r="O86" s="39"/>
      <c r="P86" s="198">
        <f>O86*H86</f>
        <v>0</v>
      </c>
      <c r="Q86" s="198">
        <v>0</v>
      </c>
      <c r="R86" s="198">
        <f>Q86*H86</f>
        <v>0</v>
      </c>
      <c r="S86" s="198">
        <v>0.26</v>
      </c>
      <c r="T86" s="199">
        <f>S86*H86</f>
        <v>3.64</v>
      </c>
      <c r="AR86" s="21" t="s">
        <v>141</v>
      </c>
      <c r="AT86" s="21" t="s">
        <v>136</v>
      </c>
      <c r="AU86" s="21" t="s">
        <v>85</v>
      </c>
      <c r="AY86" s="21" t="s">
        <v>134</v>
      </c>
      <c r="BE86" s="200">
        <f>IF(N86="základní",J86,0)</f>
        <v>0</v>
      </c>
      <c r="BF86" s="200">
        <f>IF(N86="snížená",J86,0)</f>
        <v>0</v>
      </c>
      <c r="BG86" s="200">
        <f>IF(N86="zákl. přenesená",J86,0)</f>
        <v>0</v>
      </c>
      <c r="BH86" s="200">
        <f>IF(N86="sníž. přenesená",J86,0)</f>
        <v>0</v>
      </c>
      <c r="BI86" s="200">
        <f>IF(N86="nulová",J86,0)</f>
        <v>0</v>
      </c>
      <c r="BJ86" s="21" t="s">
        <v>83</v>
      </c>
      <c r="BK86" s="200">
        <f>ROUND(I86*H86,2)</f>
        <v>0</v>
      </c>
      <c r="BL86" s="21" t="s">
        <v>141</v>
      </c>
      <c r="BM86" s="21" t="s">
        <v>460</v>
      </c>
    </row>
    <row r="87" spans="2:65" s="1" customFormat="1" ht="25.5" customHeight="1">
      <c r="B87" s="38"/>
      <c r="C87" s="189" t="s">
        <v>85</v>
      </c>
      <c r="D87" s="189" t="s">
        <v>136</v>
      </c>
      <c r="E87" s="190" t="s">
        <v>461</v>
      </c>
      <c r="F87" s="191" t="s">
        <v>462</v>
      </c>
      <c r="G87" s="192" t="s">
        <v>139</v>
      </c>
      <c r="H87" s="193">
        <v>14</v>
      </c>
      <c r="I87" s="194"/>
      <c r="J87" s="195">
        <f>ROUND(I87*H87,2)</f>
        <v>0</v>
      </c>
      <c r="K87" s="191" t="s">
        <v>140</v>
      </c>
      <c r="L87" s="58"/>
      <c r="M87" s="196" t="s">
        <v>21</v>
      </c>
      <c r="N87" s="197" t="s">
        <v>46</v>
      </c>
      <c r="O87" s="39"/>
      <c r="P87" s="198">
        <f>O87*H87</f>
        <v>0</v>
      </c>
      <c r="Q87" s="198">
        <v>0</v>
      </c>
      <c r="R87" s="198">
        <f>Q87*H87</f>
        <v>0</v>
      </c>
      <c r="S87" s="198">
        <v>0.28999999999999998</v>
      </c>
      <c r="T87" s="199">
        <f>S87*H87</f>
        <v>4.0599999999999996</v>
      </c>
      <c r="AR87" s="21" t="s">
        <v>141</v>
      </c>
      <c r="AT87" s="21" t="s">
        <v>136</v>
      </c>
      <c r="AU87" s="21" t="s">
        <v>85</v>
      </c>
      <c r="AY87" s="21" t="s">
        <v>134</v>
      </c>
      <c r="BE87" s="200">
        <f>IF(N87="základní",J87,0)</f>
        <v>0</v>
      </c>
      <c r="BF87" s="200">
        <f>IF(N87="snížená",J87,0)</f>
        <v>0</v>
      </c>
      <c r="BG87" s="200">
        <f>IF(N87="zákl. přenesená",J87,0)</f>
        <v>0</v>
      </c>
      <c r="BH87" s="200">
        <f>IF(N87="sníž. přenesená",J87,0)</f>
        <v>0</v>
      </c>
      <c r="BI87" s="200">
        <f>IF(N87="nulová",J87,0)</f>
        <v>0</v>
      </c>
      <c r="BJ87" s="21" t="s">
        <v>83</v>
      </c>
      <c r="BK87" s="200">
        <f>ROUND(I87*H87,2)</f>
        <v>0</v>
      </c>
      <c r="BL87" s="21" t="s">
        <v>141</v>
      </c>
      <c r="BM87" s="21" t="s">
        <v>463</v>
      </c>
    </row>
    <row r="88" spans="2:65" s="1" customFormat="1" ht="16.5" customHeight="1">
      <c r="B88" s="38"/>
      <c r="C88" s="189" t="s">
        <v>148</v>
      </c>
      <c r="D88" s="189" t="s">
        <v>136</v>
      </c>
      <c r="E88" s="190" t="s">
        <v>161</v>
      </c>
      <c r="F88" s="191" t="s">
        <v>162</v>
      </c>
      <c r="G88" s="192" t="s">
        <v>163</v>
      </c>
      <c r="H88" s="193">
        <v>77</v>
      </c>
      <c r="I88" s="194"/>
      <c r="J88" s="195">
        <f>ROUND(I88*H88,2)</f>
        <v>0</v>
      </c>
      <c r="K88" s="191" t="s">
        <v>140</v>
      </c>
      <c r="L88" s="58"/>
      <c r="M88" s="196" t="s">
        <v>21</v>
      </c>
      <c r="N88" s="197" t="s">
        <v>46</v>
      </c>
      <c r="O88" s="39"/>
      <c r="P88" s="198">
        <f>O88*H88</f>
        <v>0</v>
      </c>
      <c r="Q88" s="198">
        <v>0</v>
      </c>
      <c r="R88" s="198">
        <f>Q88*H88</f>
        <v>0</v>
      </c>
      <c r="S88" s="198">
        <v>0</v>
      </c>
      <c r="T88" s="199">
        <f>S88*H88</f>
        <v>0</v>
      </c>
      <c r="AR88" s="21" t="s">
        <v>141</v>
      </c>
      <c r="AT88" s="21" t="s">
        <v>136</v>
      </c>
      <c r="AU88" s="21" t="s">
        <v>85</v>
      </c>
      <c r="AY88" s="21" t="s">
        <v>134</v>
      </c>
      <c r="BE88" s="200">
        <f>IF(N88="základní",J88,0)</f>
        <v>0</v>
      </c>
      <c r="BF88" s="200">
        <f>IF(N88="snížená",J88,0)</f>
        <v>0</v>
      </c>
      <c r="BG88" s="200">
        <f>IF(N88="zákl. přenesená",J88,0)</f>
        <v>0</v>
      </c>
      <c r="BH88" s="200">
        <f>IF(N88="sníž. přenesená",J88,0)</f>
        <v>0</v>
      </c>
      <c r="BI88" s="200">
        <f>IF(N88="nulová",J88,0)</f>
        <v>0</v>
      </c>
      <c r="BJ88" s="21" t="s">
        <v>83</v>
      </c>
      <c r="BK88" s="200">
        <f>ROUND(I88*H88,2)</f>
        <v>0</v>
      </c>
      <c r="BL88" s="21" t="s">
        <v>141</v>
      </c>
      <c r="BM88" s="21" t="s">
        <v>464</v>
      </c>
    </row>
    <row r="89" spans="2:65" s="11" customFormat="1" ht="13.5">
      <c r="B89" s="201"/>
      <c r="C89" s="202"/>
      <c r="D89" s="203" t="s">
        <v>143</v>
      </c>
      <c r="E89" s="204" t="s">
        <v>21</v>
      </c>
      <c r="F89" s="205" t="s">
        <v>465</v>
      </c>
      <c r="G89" s="202"/>
      <c r="H89" s="206">
        <v>77</v>
      </c>
      <c r="I89" s="207"/>
      <c r="J89" s="202"/>
      <c r="K89" s="202"/>
      <c r="L89" s="208"/>
      <c r="M89" s="209"/>
      <c r="N89" s="210"/>
      <c r="O89" s="210"/>
      <c r="P89" s="210"/>
      <c r="Q89" s="210"/>
      <c r="R89" s="210"/>
      <c r="S89" s="210"/>
      <c r="T89" s="211"/>
      <c r="AT89" s="212" t="s">
        <v>143</v>
      </c>
      <c r="AU89" s="212" t="s">
        <v>85</v>
      </c>
      <c r="AV89" s="11" t="s">
        <v>85</v>
      </c>
      <c r="AW89" s="11" t="s">
        <v>39</v>
      </c>
      <c r="AX89" s="11" t="s">
        <v>83</v>
      </c>
      <c r="AY89" s="212" t="s">
        <v>134</v>
      </c>
    </row>
    <row r="90" spans="2:65" s="1" customFormat="1" ht="16.5" customHeight="1">
      <c r="B90" s="38"/>
      <c r="C90" s="189" t="s">
        <v>141</v>
      </c>
      <c r="D90" s="189" t="s">
        <v>136</v>
      </c>
      <c r="E90" s="190" t="s">
        <v>167</v>
      </c>
      <c r="F90" s="191" t="s">
        <v>168</v>
      </c>
      <c r="G90" s="192" t="s">
        <v>163</v>
      </c>
      <c r="H90" s="193">
        <v>77</v>
      </c>
      <c r="I90" s="194"/>
      <c r="J90" s="195">
        <f>ROUND(I90*H90,2)</f>
        <v>0</v>
      </c>
      <c r="K90" s="191" t="s">
        <v>140</v>
      </c>
      <c r="L90" s="58"/>
      <c r="M90" s="196" t="s">
        <v>21</v>
      </c>
      <c r="N90" s="197" t="s">
        <v>46</v>
      </c>
      <c r="O90" s="39"/>
      <c r="P90" s="198">
        <f>O90*H90</f>
        <v>0</v>
      </c>
      <c r="Q90" s="198">
        <v>0</v>
      </c>
      <c r="R90" s="198">
        <f>Q90*H90</f>
        <v>0</v>
      </c>
      <c r="S90" s="198">
        <v>0</v>
      </c>
      <c r="T90" s="199">
        <f>S90*H90</f>
        <v>0</v>
      </c>
      <c r="AR90" s="21" t="s">
        <v>141</v>
      </c>
      <c r="AT90" s="21" t="s">
        <v>136</v>
      </c>
      <c r="AU90" s="21" t="s">
        <v>85</v>
      </c>
      <c r="AY90" s="21" t="s">
        <v>134</v>
      </c>
      <c r="BE90" s="200">
        <f>IF(N90="základní",J90,0)</f>
        <v>0</v>
      </c>
      <c r="BF90" s="200">
        <f>IF(N90="snížená",J90,0)</f>
        <v>0</v>
      </c>
      <c r="BG90" s="200">
        <f>IF(N90="zákl. přenesená",J90,0)</f>
        <v>0</v>
      </c>
      <c r="BH90" s="200">
        <f>IF(N90="sníž. přenesená",J90,0)</f>
        <v>0</v>
      </c>
      <c r="BI90" s="200">
        <f>IF(N90="nulová",J90,0)</f>
        <v>0</v>
      </c>
      <c r="BJ90" s="21" t="s">
        <v>83</v>
      </c>
      <c r="BK90" s="200">
        <f>ROUND(I90*H90,2)</f>
        <v>0</v>
      </c>
      <c r="BL90" s="21" t="s">
        <v>141</v>
      </c>
      <c r="BM90" s="21" t="s">
        <v>466</v>
      </c>
    </row>
    <row r="91" spans="2:65" s="1" customFormat="1" ht="25.5" customHeight="1">
      <c r="B91" s="38"/>
      <c r="C91" s="189" t="s">
        <v>156</v>
      </c>
      <c r="D91" s="189" t="s">
        <v>136</v>
      </c>
      <c r="E91" s="190" t="s">
        <v>171</v>
      </c>
      <c r="F91" s="191" t="s">
        <v>172</v>
      </c>
      <c r="G91" s="192" t="s">
        <v>163</v>
      </c>
      <c r="H91" s="193">
        <v>23.3</v>
      </c>
      <c r="I91" s="194"/>
      <c r="J91" s="195">
        <f>ROUND(I91*H91,2)</f>
        <v>0</v>
      </c>
      <c r="K91" s="191" t="s">
        <v>140</v>
      </c>
      <c r="L91" s="58"/>
      <c r="M91" s="196" t="s">
        <v>21</v>
      </c>
      <c r="N91" s="197" t="s">
        <v>46</v>
      </c>
      <c r="O91" s="39"/>
      <c r="P91" s="198">
        <f>O91*H91</f>
        <v>0</v>
      </c>
      <c r="Q91" s="198">
        <v>0</v>
      </c>
      <c r="R91" s="198">
        <f>Q91*H91</f>
        <v>0</v>
      </c>
      <c r="S91" s="198">
        <v>0</v>
      </c>
      <c r="T91" s="199">
        <f>S91*H91</f>
        <v>0</v>
      </c>
      <c r="AR91" s="21" t="s">
        <v>141</v>
      </c>
      <c r="AT91" s="21" t="s">
        <v>136</v>
      </c>
      <c r="AU91" s="21" t="s">
        <v>85</v>
      </c>
      <c r="AY91" s="21" t="s">
        <v>134</v>
      </c>
      <c r="BE91" s="200">
        <f>IF(N91="základní",J91,0)</f>
        <v>0</v>
      </c>
      <c r="BF91" s="200">
        <f>IF(N91="snížená",J91,0)</f>
        <v>0</v>
      </c>
      <c r="BG91" s="200">
        <f>IF(N91="zákl. přenesená",J91,0)</f>
        <v>0</v>
      </c>
      <c r="BH91" s="200">
        <f>IF(N91="sníž. přenesená",J91,0)</f>
        <v>0</v>
      </c>
      <c r="BI91" s="200">
        <f>IF(N91="nulová",J91,0)</f>
        <v>0</v>
      </c>
      <c r="BJ91" s="21" t="s">
        <v>83</v>
      </c>
      <c r="BK91" s="200">
        <f>ROUND(I91*H91,2)</f>
        <v>0</v>
      </c>
      <c r="BL91" s="21" t="s">
        <v>141</v>
      </c>
      <c r="BM91" s="21" t="s">
        <v>467</v>
      </c>
    </row>
    <row r="92" spans="2:65" s="11" customFormat="1" ht="13.5">
      <c r="B92" s="201"/>
      <c r="C92" s="202"/>
      <c r="D92" s="203" t="s">
        <v>143</v>
      </c>
      <c r="E92" s="204" t="s">
        <v>21</v>
      </c>
      <c r="F92" s="205" t="s">
        <v>468</v>
      </c>
      <c r="G92" s="202"/>
      <c r="H92" s="206">
        <v>23.3</v>
      </c>
      <c r="I92" s="207"/>
      <c r="J92" s="202"/>
      <c r="K92" s="202"/>
      <c r="L92" s="208"/>
      <c r="M92" s="209"/>
      <c r="N92" s="210"/>
      <c r="O92" s="210"/>
      <c r="P92" s="210"/>
      <c r="Q92" s="210"/>
      <c r="R92" s="210"/>
      <c r="S92" s="210"/>
      <c r="T92" s="211"/>
      <c r="AT92" s="212" t="s">
        <v>143</v>
      </c>
      <c r="AU92" s="212" t="s">
        <v>85</v>
      </c>
      <c r="AV92" s="11" t="s">
        <v>85</v>
      </c>
      <c r="AW92" s="11" t="s">
        <v>39</v>
      </c>
      <c r="AX92" s="11" t="s">
        <v>83</v>
      </c>
      <c r="AY92" s="212" t="s">
        <v>134</v>
      </c>
    </row>
    <row r="93" spans="2:65" s="1" customFormat="1" ht="25.5" customHeight="1">
      <c r="B93" s="38"/>
      <c r="C93" s="189" t="s">
        <v>160</v>
      </c>
      <c r="D93" s="189" t="s">
        <v>136</v>
      </c>
      <c r="E93" s="190" t="s">
        <v>176</v>
      </c>
      <c r="F93" s="191" t="s">
        <v>177</v>
      </c>
      <c r="G93" s="192" t="s">
        <v>163</v>
      </c>
      <c r="H93" s="193">
        <v>23.3</v>
      </c>
      <c r="I93" s="194"/>
      <c r="J93" s="195">
        <f>ROUND(I93*H93,2)</f>
        <v>0</v>
      </c>
      <c r="K93" s="191" t="s">
        <v>140</v>
      </c>
      <c r="L93" s="58"/>
      <c r="M93" s="196" t="s">
        <v>21</v>
      </c>
      <c r="N93" s="197" t="s">
        <v>46</v>
      </c>
      <c r="O93" s="39"/>
      <c r="P93" s="198">
        <f>O93*H93</f>
        <v>0</v>
      </c>
      <c r="Q93" s="198">
        <v>0</v>
      </c>
      <c r="R93" s="198">
        <f>Q93*H93</f>
        <v>0</v>
      </c>
      <c r="S93" s="198">
        <v>0</v>
      </c>
      <c r="T93" s="199">
        <f>S93*H93</f>
        <v>0</v>
      </c>
      <c r="AR93" s="21" t="s">
        <v>141</v>
      </c>
      <c r="AT93" s="21" t="s">
        <v>136</v>
      </c>
      <c r="AU93" s="21" t="s">
        <v>85</v>
      </c>
      <c r="AY93" s="21" t="s">
        <v>134</v>
      </c>
      <c r="BE93" s="200">
        <f>IF(N93="základní",J93,0)</f>
        <v>0</v>
      </c>
      <c r="BF93" s="200">
        <f>IF(N93="snížená",J93,0)</f>
        <v>0</v>
      </c>
      <c r="BG93" s="200">
        <f>IF(N93="zákl. přenesená",J93,0)</f>
        <v>0</v>
      </c>
      <c r="BH93" s="200">
        <f>IF(N93="sníž. přenesená",J93,0)</f>
        <v>0</v>
      </c>
      <c r="BI93" s="200">
        <f>IF(N93="nulová",J93,0)</f>
        <v>0</v>
      </c>
      <c r="BJ93" s="21" t="s">
        <v>83</v>
      </c>
      <c r="BK93" s="200">
        <f>ROUND(I93*H93,2)</f>
        <v>0</v>
      </c>
      <c r="BL93" s="21" t="s">
        <v>141</v>
      </c>
      <c r="BM93" s="21" t="s">
        <v>469</v>
      </c>
    </row>
    <row r="94" spans="2:65" s="1" customFormat="1" ht="16.5" customHeight="1">
      <c r="B94" s="38"/>
      <c r="C94" s="189" t="s">
        <v>166</v>
      </c>
      <c r="D94" s="189" t="s">
        <v>136</v>
      </c>
      <c r="E94" s="190" t="s">
        <v>205</v>
      </c>
      <c r="F94" s="191" t="s">
        <v>206</v>
      </c>
      <c r="G94" s="192" t="s">
        <v>163</v>
      </c>
      <c r="H94" s="193">
        <v>100.3</v>
      </c>
      <c r="I94" s="194"/>
      <c r="J94" s="195">
        <f>ROUND(I94*H94,2)</f>
        <v>0</v>
      </c>
      <c r="K94" s="191" t="s">
        <v>140</v>
      </c>
      <c r="L94" s="58"/>
      <c r="M94" s="196" t="s">
        <v>21</v>
      </c>
      <c r="N94" s="197" t="s">
        <v>46</v>
      </c>
      <c r="O94" s="39"/>
      <c r="P94" s="198">
        <f>O94*H94</f>
        <v>0</v>
      </c>
      <c r="Q94" s="198">
        <v>0</v>
      </c>
      <c r="R94" s="198">
        <f>Q94*H94</f>
        <v>0</v>
      </c>
      <c r="S94" s="198">
        <v>0</v>
      </c>
      <c r="T94" s="199">
        <f>S94*H94</f>
        <v>0</v>
      </c>
      <c r="AR94" s="21" t="s">
        <v>141</v>
      </c>
      <c r="AT94" s="21" t="s">
        <v>136</v>
      </c>
      <c r="AU94" s="21" t="s">
        <v>85</v>
      </c>
      <c r="AY94" s="21" t="s">
        <v>134</v>
      </c>
      <c r="BE94" s="200">
        <f>IF(N94="základní",J94,0)</f>
        <v>0</v>
      </c>
      <c r="BF94" s="200">
        <f>IF(N94="snížená",J94,0)</f>
        <v>0</v>
      </c>
      <c r="BG94" s="200">
        <f>IF(N94="zákl. přenesená",J94,0)</f>
        <v>0</v>
      </c>
      <c r="BH94" s="200">
        <f>IF(N94="sníž. přenesená",J94,0)</f>
        <v>0</v>
      </c>
      <c r="BI94" s="200">
        <f>IF(N94="nulová",J94,0)</f>
        <v>0</v>
      </c>
      <c r="BJ94" s="21" t="s">
        <v>83</v>
      </c>
      <c r="BK94" s="200">
        <f>ROUND(I94*H94,2)</f>
        <v>0</v>
      </c>
      <c r="BL94" s="21" t="s">
        <v>141</v>
      </c>
      <c r="BM94" s="21" t="s">
        <v>470</v>
      </c>
    </row>
    <row r="95" spans="2:65" s="11" customFormat="1" ht="13.5">
      <c r="B95" s="201"/>
      <c r="C95" s="202"/>
      <c r="D95" s="203" t="s">
        <v>143</v>
      </c>
      <c r="E95" s="204" t="s">
        <v>21</v>
      </c>
      <c r="F95" s="205" t="s">
        <v>471</v>
      </c>
      <c r="G95" s="202"/>
      <c r="H95" s="206">
        <v>100.3</v>
      </c>
      <c r="I95" s="207"/>
      <c r="J95" s="202"/>
      <c r="K95" s="202"/>
      <c r="L95" s="208"/>
      <c r="M95" s="209"/>
      <c r="N95" s="210"/>
      <c r="O95" s="210"/>
      <c r="P95" s="210"/>
      <c r="Q95" s="210"/>
      <c r="R95" s="210"/>
      <c r="S95" s="210"/>
      <c r="T95" s="211"/>
      <c r="AT95" s="212" t="s">
        <v>143</v>
      </c>
      <c r="AU95" s="212" t="s">
        <v>85</v>
      </c>
      <c r="AV95" s="11" t="s">
        <v>85</v>
      </c>
      <c r="AW95" s="11" t="s">
        <v>39</v>
      </c>
      <c r="AX95" s="11" t="s">
        <v>83</v>
      </c>
      <c r="AY95" s="212" t="s">
        <v>134</v>
      </c>
    </row>
    <row r="96" spans="2:65" s="1" customFormat="1" ht="25.5" customHeight="1">
      <c r="B96" s="38"/>
      <c r="C96" s="189" t="s">
        <v>170</v>
      </c>
      <c r="D96" s="189" t="s">
        <v>136</v>
      </c>
      <c r="E96" s="190" t="s">
        <v>210</v>
      </c>
      <c r="F96" s="191" t="s">
        <v>211</v>
      </c>
      <c r="G96" s="192" t="s">
        <v>163</v>
      </c>
      <c r="H96" s="193">
        <v>1504.5</v>
      </c>
      <c r="I96" s="194"/>
      <c r="J96" s="195">
        <f>ROUND(I96*H96,2)</f>
        <v>0</v>
      </c>
      <c r="K96" s="191" t="s">
        <v>140</v>
      </c>
      <c r="L96" s="58"/>
      <c r="M96" s="196" t="s">
        <v>21</v>
      </c>
      <c r="N96" s="197" t="s">
        <v>46</v>
      </c>
      <c r="O96" s="39"/>
      <c r="P96" s="198">
        <f>O96*H96</f>
        <v>0</v>
      </c>
      <c r="Q96" s="198">
        <v>0</v>
      </c>
      <c r="R96" s="198">
        <f>Q96*H96</f>
        <v>0</v>
      </c>
      <c r="S96" s="198">
        <v>0</v>
      </c>
      <c r="T96" s="199">
        <f>S96*H96</f>
        <v>0</v>
      </c>
      <c r="AR96" s="21" t="s">
        <v>141</v>
      </c>
      <c r="AT96" s="21" t="s">
        <v>136</v>
      </c>
      <c r="AU96" s="21" t="s">
        <v>85</v>
      </c>
      <c r="AY96" s="21" t="s">
        <v>134</v>
      </c>
      <c r="BE96" s="200">
        <f>IF(N96="základní",J96,0)</f>
        <v>0</v>
      </c>
      <c r="BF96" s="200">
        <f>IF(N96="snížená",J96,0)</f>
        <v>0</v>
      </c>
      <c r="BG96" s="200">
        <f>IF(N96="zákl. přenesená",J96,0)</f>
        <v>0</v>
      </c>
      <c r="BH96" s="200">
        <f>IF(N96="sníž. přenesená",J96,0)</f>
        <v>0</v>
      </c>
      <c r="BI96" s="200">
        <f>IF(N96="nulová",J96,0)</f>
        <v>0</v>
      </c>
      <c r="BJ96" s="21" t="s">
        <v>83</v>
      </c>
      <c r="BK96" s="200">
        <f>ROUND(I96*H96,2)</f>
        <v>0</v>
      </c>
      <c r="BL96" s="21" t="s">
        <v>141</v>
      </c>
      <c r="BM96" s="21" t="s">
        <v>472</v>
      </c>
    </row>
    <row r="97" spans="2:65" s="11" customFormat="1" ht="13.5">
      <c r="B97" s="201"/>
      <c r="C97" s="202"/>
      <c r="D97" s="203" t="s">
        <v>143</v>
      </c>
      <c r="E97" s="204" t="s">
        <v>21</v>
      </c>
      <c r="F97" s="205" t="s">
        <v>473</v>
      </c>
      <c r="G97" s="202"/>
      <c r="H97" s="206">
        <v>1504.5</v>
      </c>
      <c r="I97" s="207"/>
      <c r="J97" s="202"/>
      <c r="K97" s="202"/>
      <c r="L97" s="208"/>
      <c r="M97" s="209"/>
      <c r="N97" s="210"/>
      <c r="O97" s="210"/>
      <c r="P97" s="210"/>
      <c r="Q97" s="210"/>
      <c r="R97" s="210"/>
      <c r="S97" s="210"/>
      <c r="T97" s="211"/>
      <c r="AT97" s="212" t="s">
        <v>143</v>
      </c>
      <c r="AU97" s="212" t="s">
        <v>85</v>
      </c>
      <c r="AV97" s="11" t="s">
        <v>85</v>
      </c>
      <c r="AW97" s="11" t="s">
        <v>39</v>
      </c>
      <c r="AX97" s="11" t="s">
        <v>83</v>
      </c>
      <c r="AY97" s="212" t="s">
        <v>134</v>
      </c>
    </row>
    <row r="98" spans="2:65" s="1" customFormat="1" ht="16.5" customHeight="1">
      <c r="B98" s="38"/>
      <c r="C98" s="189" t="s">
        <v>291</v>
      </c>
      <c r="D98" s="189" t="s">
        <v>136</v>
      </c>
      <c r="E98" s="190" t="s">
        <v>215</v>
      </c>
      <c r="F98" s="191" t="s">
        <v>216</v>
      </c>
      <c r="G98" s="192" t="s">
        <v>139</v>
      </c>
      <c r="H98" s="193">
        <v>130</v>
      </c>
      <c r="I98" s="194"/>
      <c r="J98" s="195">
        <f>ROUND(I98*H98,2)</f>
        <v>0</v>
      </c>
      <c r="K98" s="191" t="s">
        <v>140</v>
      </c>
      <c r="L98" s="58"/>
      <c r="M98" s="196" t="s">
        <v>21</v>
      </c>
      <c r="N98" s="197" t="s">
        <v>46</v>
      </c>
      <c r="O98" s="39"/>
      <c r="P98" s="198">
        <f>O98*H98</f>
        <v>0</v>
      </c>
      <c r="Q98" s="198">
        <v>0</v>
      </c>
      <c r="R98" s="198">
        <f>Q98*H98</f>
        <v>0</v>
      </c>
      <c r="S98" s="198">
        <v>0</v>
      </c>
      <c r="T98" s="199">
        <f>S98*H98</f>
        <v>0</v>
      </c>
      <c r="AR98" s="21" t="s">
        <v>141</v>
      </c>
      <c r="AT98" s="21" t="s">
        <v>136</v>
      </c>
      <c r="AU98" s="21" t="s">
        <v>85</v>
      </c>
      <c r="AY98" s="21" t="s">
        <v>134</v>
      </c>
      <c r="BE98" s="200">
        <f>IF(N98="základní",J98,0)</f>
        <v>0</v>
      </c>
      <c r="BF98" s="200">
        <f>IF(N98="snížená",J98,0)</f>
        <v>0</v>
      </c>
      <c r="BG98" s="200">
        <f>IF(N98="zákl. přenesená",J98,0)</f>
        <v>0</v>
      </c>
      <c r="BH98" s="200">
        <f>IF(N98="sníž. přenesená",J98,0)</f>
        <v>0</v>
      </c>
      <c r="BI98" s="200">
        <f>IF(N98="nulová",J98,0)</f>
        <v>0</v>
      </c>
      <c r="BJ98" s="21" t="s">
        <v>83</v>
      </c>
      <c r="BK98" s="200">
        <f>ROUND(I98*H98,2)</f>
        <v>0</v>
      </c>
      <c r="BL98" s="21" t="s">
        <v>141</v>
      </c>
      <c r="BM98" s="21" t="s">
        <v>474</v>
      </c>
    </row>
    <row r="99" spans="2:65" s="10" customFormat="1" ht="29.85" customHeight="1">
      <c r="B99" s="173"/>
      <c r="C99" s="174"/>
      <c r="D99" s="175" t="s">
        <v>74</v>
      </c>
      <c r="E99" s="187" t="s">
        <v>148</v>
      </c>
      <c r="F99" s="187" t="s">
        <v>247</v>
      </c>
      <c r="G99" s="174"/>
      <c r="H99" s="174"/>
      <c r="I99" s="177"/>
      <c r="J99" s="188">
        <f>BK99</f>
        <v>0</v>
      </c>
      <c r="K99" s="174"/>
      <c r="L99" s="179"/>
      <c r="M99" s="180"/>
      <c r="N99" s="181"/>
      <c r="O99" s="181"/>
      <c r="P99" s="182">
        <f>SUM(P100:P103)</f>
        <v>0</v>
      </c>
      <c r="Q99" s="181"/>
      <c r="R99" s="182">
        <f>SUM(R100:R103)</f>
        <v>33.789879999999997</v>
      </c>
      <c r="S99" s="181"/>
      <c r="T99" s="183">
        <f>SUM(T100:T103)</f>
        <v>0</v>
      </c>
      <c r="AR99" s="184" t="s">
        <v>83</v>
      </c>
      <c r="AT99" s="185" t="s">
        <v>74</v>
      </c>
      <c r="AU99" s="185" t="s">
        <v>83</v>
      </c>
      <c r="AY99" s="184" t="s">
        <v>134</v>
      </c>
      <c r="BK99" s="186">
        <f>SUM(BK100:BK103)</f>
        <v>0</v>
      </c>
    </row>
    <row r="100" spans="2:65" s="1" customFormat="1" ht="25.5" customHeight="1">
      <c r="B100" s="38"/>
      <c r="C100" s="189" t="s">
        <v>179</v>
      </c>
      <c r="D100" s="189" t="s">
        <v>136</v>
      </c>
      <c r="E100" s="190" t="s">
        <v>249</v>
      </c>
      <c r="F100" s="191" t="s">
        <v>250</v>
      </c>
      <c r="G100" s="192" t="s">
        <v>251</v>
      </c>
      <c r="H100" s="193">
        <v>74</v>
      </c>
      <c r="I100" s="194"/>
      <c r="J100" s="195">
        <f>ROUND(I100*H100,2)</f>
        <v>0</v>
      </c>
      <c r="K100" s="191" t="s">
        <v>140</v>
      </c>
      <c r="L100" s="58"/>
      <c r="M100" s="196" t="s">
        <v>21</v>
      </c>
      <c r="N100" s="197" t="s">
        <v>46</v>
      </c>
      <c r="O100" s="39"/>
      <c r="P100" s="198">
        <f>O100*H100</f>
        <v>0</v>
      </c>
      <c r="Q100" s="198">
        <v>0.24127000000000001</v>
      </c>
      <c r="R100" s="198">
        <f>Q100*H100</f>
        <v>17.85398</v>
      </c>
      <c r="S100" s="198">
        <v>0</v>
      </c>
      <c r="T100" s="199">
        <f>S100*H100</f>
        <v>0</v>
      </c>
      <c r="AR100" s="21" t="s">
        <v>141</v>
      </c>
      <c r="AT100" s="21" t="s">
        <v>136</v>
      </c>
      <c r="AU100" s="21" t="s">
        <v>85</v>
      </c>
      <c r="AY100" s="21" t="s">
        <v>134</v>
      </c>
      <c r="BE100" s="200">
        <f>IF(N100="základní",J100,0)</f>
        <v>0</v>
      </c>
      <c r="BF100" s="200">
        <f>IF(N100="snížená",J100,0)</f>
        <v>0</v>
      </c>
      <c r="BG100" s="200">
        <f>IF(N100="zákl. přenesená",J100,0)</f>
        <v>0</v>
      </c>
      <c r="BH100" s="200">
        <f>IF(N100="sníž. přenesená",J100,0)</f>
        <v>0</v>
      </c>
      <c r="BI100" s="200">
        <f>IF(N100="nulová",J100,0)</f>
        <v>0</v>
      </c>
      <c r="BJ100" s="21" t="s">
        <v>83</v>
      </c>
      <c r="BK100" s="200">
        <f>ROUND(I100*H100,2)</f>
        <v>0</v>
      </c>
      <c r="BL100" s="21" t="s">
        <v>141</v>
      </c>
      <c r="BM100" s="21" t="s">
        <v>475</v>
      </c>
    </row>
    <row r="101" spans="2:65" s="11" customFormat="1" ht="13.5">
      <c r="B101" s="201"/>
      <c r="C101" s="202"/>
      <c r="D101" s="203" t="s">
        <v>143</v>
      </c>
      <c r="E101" s="204" t="s">
        <v>21</v>
      </c>
      <c r="F101" s="205" t="s">
        <v>476</v>
      </c>
      <c r="G101" s="202"/>
      <c r="H101" s="206">
        <v>74</v>
      </c>
      <c r="I101" s="207"/>
      <c r="J101" s="202"/>
      <c r="K101" s="202"/>
      <c r="L101" s="208"/>
      <c r="M101" s="209"/>
      <c r="N101" s="210"/>
      <c r="O101" s="210"/>
      <c r="P101" s="210"/>
      <c r="Q101" s="210"/>
      <c r="R101" s="210"/>
      <c r="S101" s="210"/>
      <c r="T101" s="211"/>
      <c r="AT101" s="212" t="s">
        <v>143</v>
      </c>
      <c r="AU101" s="212" t="s">
        <v>85</v>
      </c>
      <c r="AV101" s="11" t="s">
        <v>85</v>
      </c>
      <c r="AW101" s="11" t="s">
        <v>39</v>
      </c>
      <c r="AX101" s="11" t="s">
        <v>83</v>
      </c>
      <c r="AY101" s="212" t="s">
        <v>134</v>
      </c>
    </row>
    <row r="102" spans="2:65" s="1" customFormat="1" ht="16.5" customHeight="1">
      <c r="B102" s="38"/>
      <c r="C102" s="213" t="s">
        <v>184</v>
      </c>
      <c r="D102" s="213" t="s">
        <v>255</v>
      </c>
      <c r="E102" s="214" t="s">
        <v>256</v>
      </c>
      <c r="F102" s="215" t="s">
        <v>257</v>
      </c>
      <c r="G102" s="216" t="s">
        <v>222</v>
      </c>
      <c r="H102" s="217">
        <v>436.6</v>
      </c>
      <c r="I102" s="218"/>
      <c r="J102" s="219">
        <f>ROUND(I102*H102,2)</f>
        <v>0</v>
      </c>
      <c r="K102" s="215" t="s">
        <v>140</v>
      </c>
      <c r="L102" s="220"/>
      <c r="M102" s="221" t="s">
        <v>21</v>
      </c>
      <c r="N102" s="222" t="s">
        <v>46</v>
      </c>
      <c r="O102" s="39"/>
      <c r="P102" s="198">
        <f>O102*H102</f>
        <v>0</v>
      </c>
      <c r="Q102" s="198">
        <v>3.6499999999999998E-2</v>
      </c>
      <c r="R102" s="198">
        <f>Q102*H102</f>
        <v>15.9359</v>
      </c>
      <c r="S102" s="198">
        <v>0</v>
      </c>
      <c r="T102" s="199">
        <f>S102*H102</f>
        <v>0</v>
      </c>
      <c r="AR102" s="21" t="s">
        <v>170</v>
      </c>
      <c r="AT102" s="21" t="s">
        <v>255</v>
      </c>
      <c r="AU102" s="21" t="s">
        <v>85</v>
      </c>
      <c r="AY102" s="21" t="s">
        <v>134</v>
      </c>
      <c r="BE102" s="200">
        <f>IF(N102="základní",J102,0)</f>
        <v>0</v>
      </c>
      <c r="BF102" s="200">
        <f>IF(N102="snížená",J102,0)</f>
        <v>0</v>
      </c>
      <c r="BG102" s="200">
        <f>IF(N102="zákl. přenesená",J102,0)</f>
        <v>0</v>
      </c>
      <c r="BH102" s="200">
        <f>IF(N102="sníž. přenesená",J102,0)</f>
        <v>0</v>
      </c>
      <c r="BI102" s="200">
        <f>IF(N102="nulová",J102,0)</f>
        <v>0</v>
      </c>
      <c r="BJ102" s="21" t="s">
        <v>83</v>
      </c>
      <c r="BK102" s="200">
        <f>ROUND(I102*H102,2)</f>
        <v>0</v>
      </c>
      <c r="BL102" s="21" t="s">
        <v>141</v>
      </c>
      <c r="BM102" s="21" t="s">
        <v>477</v>
      </c>
    </row>
    <row r="103" spans="2:65" s="11" customFormat="1" ht="13.5">
      <c r="B103" s="201"/>
      <c r="C103" s="202"/>
      <c r="D103" s="203" t="s">
        <v>143</v>
      </c>
      <c r="E103" s="202"/>
      <c r="F103" s="205" t="s">
        <v>478</v>
      </c>
      <c r="G103" s="202"/>
      <c r="H103" s="206">
        <v>436.6</v>
      </c>
      <c r="I103" s="207"/>
      <c r="J103" s="202"/>
      <c r="K103" s="202"/>
      <c r="L103" s="208"/>
      <c r="M103" s="209"/>
      <c r="N103" s="210"/>
      <c r="O103" s="210"/>
      <c r="P103" s="210"/>
      <c r="Q103" s="210"/>
      <c r="R103" s="210"/>
      <c r="S103" s="210"/>
      <c r="T103" s="211"/>
      <c r="AT103" s="212" t="s">
        <v>143</v>
      </c>
      <c r="AU103" s="212" t="s">
        <v>85</v>
      </c>
      <c r="AV103" s="11" t="s">
        <v>85</v>
      </c>
      <c r="AW103" s="11" t="s">
        <v>6</v>
      </c>
      <c r="AX103" s="11" t="s">
        <v>83</v>
      </c>
      <c r="AY103" s="212" t="s">
        <v>134</v>
      </c>
    </row>
    <row r="104" spans="2:65" s="10" customFormat="1" ht="29.85" customHeight="1">
      <c r="B104" s="173"/>
      <c r="C104" s="174"/>
      <c r="D104" s="175" t="s">
        <v>74</v>
      </c>
      <c r="E104" s="187" t="s">
        <v>156</v>
      </c>
      <c r="F104" s="187" t="s">
        <v>264</v>
      </c>
      <c r="G104" s="174"/>
      <c r="H104" s="174"/>
      <c r="I104" s="177"/>
      <c r="J104" s="188">
        <f>BK104</f>
        <v>0</v>
      </c>
      <c r="K104" s="174"/>
      <c r="L104" s="179"/>
      <c r="M104" s="180"/>
      <c r="N104" s="181"/>
      <c r="O104" s="181"/>
      <c r="P104" s="182">
        <f>SUM(P105:P113)</f>
        <v>0</v>
      </c>
      <c r="Q104" s="181"/>
      <c r="R104" s="182">
        <f>SUM(R105:R113)</f>
        <v>28.082840000000001</v>
      </c>
      <c r="S104" s="181"/>
      <c r="T104" s="183">
        <f>SUM(T105:T113)</f>
        <v>0</v>
      </c>
      <c r="AR104" s="184" t="s">
        <v>83</v>
      </c>
      <c r="AT104" s="185" t="s">
        <v>74</v>
      </c>
      <c r="AU104" s="185" t="s">
        <v>83</v>
      </c>
      <c r="AY104" s="184" t="s">
        <v>134</v>
      </c>
      <c r="BK104" s="186">
        <f>SUM(BK105:BK113)</f>
        <v>0</v>
      </c>
    </row>
    <row r="105" spans="2:65" s="1" customFormat="1" ht="16.5" customHeight="1">
      <c r="B105" s="38"/>
      <c r="C105" s="189" t="s">
        <v>188</v>
      </c>
      <c r="D105" s="189" t="s">
        <v>136</v>
      </c>
      <c r="E105" s="190" t="s">
        <v>271</v>
      </c>
      <c r="F105" s="191" t="s">
        <v>479</v>
      </c>
      <c r="G105" s="192" t="s">
        <v>139</v>
      </c>
      <c r="H105" s="193">
        <v>130</v>
      </c>
      <c r="I105" s="194"/>
      <c r="J105" s="195">
        <f t="shared" ref="J105:J113" si="0">ROUND(I105*H105,2)</f>
        <v>0</v>
      </c>
      <c r="K105" s="191" t="s">
        <v>140</v>
      </c>
      <c r="L105" s="58"/>
      <c r="M105" s="196" t="s">
        <v>21</v>
      </c>
      <c r="N105" s="197" t="s">
        <v>46</v>
      </c>
      <c r="O105" s="39"/>
      <c r="P105" s="198">
        <f t="shared" ref="P105:P113" si="1">O105*H105</f>
        <v>0</v>
      </c>
      <c r="Q105" s="198">
        <v>0</v>
      </c>
      <c r="R105" s="198">
        <f t="shared" ref="R105:R113" si="2">Q105*H105</f>
        <v>0</v>
      </c>
      <c r="S105" s="198">
        <v>0</v>
      </c>
      <c r="T105" s="199">
        <f t="shared" ref="T105:T113" si="3">S105*H105</f>
        <v>0</v>
      </c>
      <c r="AR105" s="21" t="s">
        <v>141</v>
      </c>
      <c r="AT105" s="21" t="s">
        <v>136</v>
      </c>
      <c r="AU105" s="21" t="s">
        <v>85</v>
      </c>
      <c r="AY105" s="21" t="s">
        <v>134</v>
      </c>
      <c r="BE105" s="200">
        <f t="shared" ref="BE105:BE113" si="4">IF(N105="základní",J105,0)</f>
        <v>0</v>
      </c>
      <c r="BF105" s="200">
        <f t="shared" ref="BF105:BF113" si="5">IF(N105="snížená",J105,0)</f>
        <v>0</v>
      </c>
      <c r="BG105" s="200">
        <f t="shared" ref="BG105:BG113" si="6">IF(N105="zákl. přenesená",J105,0)</f>
        <v>0</v>
      </c>
      <c r="BH105" s="200">
        <f t="shared" ref="BH105:BH113" si="7">IF(N105="sníž. přenesená",J105,0)</f>
        <v>0</v>
      </c>
      <c r="BI105" s="200">
        <f t="shared" ref="BI105:BI113" si="8">IF(N105="nulová",J105,0)</f>
        <v>0</v>
      </c>
      <c r="BJ105" s="21" t="s">
        <v>83</v>
      </c>
      <c r="BK105" s="200">
        <f t="shared" ref="BK105:BK113" si="9">ROUND(I105*H105,2)</f>
        <v>0</v>
      </c>
      <c r="BL105" s="21" t="s">
        <v>141</v>
      </c>
      <c r="BM105" s="21" t="s">
        <v>480</v>
      </c>
    </row>
    <row r="106" spans="2:65" s="1" customFormat="1" ht="25.5" customHeight="1">
      <c r="B106" s="38"/>
      <c r="C106" s="189" t="s">
        <v>192</v>
      </c>
      <c r="D106" s="189" t="s">
        <v>136</v>
      </c>
      <c r="E106" s="190" t="s">
        <v>276</v>
      </c>
      <c r="F106" s="191" t="s">
        <v>481</v>
      </c>
      <c r="G106" s="192" t="s">
        <v>139</v>
      </c>
      <c r="H106" s="193">
        <v>7</v>
      </c>
      <c r="I106" s="194"/>
      <c r="J106" s="195">
        <f t="shared" si="0"/>
        <v>0</v>
      </c>
      <c r="K106" s="191" t="s">
        <v>140</v>
      </c>
      <c r="L106" s="58"/>
      <c r="M106" s="196" t="s">
        <v>21</v>
      </c>
      <c r="N106" s="197" t="s">
        <v>46</v>
      </c>
      <c r="O106" s="39"/>
      <c r="P106" s="198">
        <f t="shared" si="1"/>
        <v>0</v>
      </c>
      <c r="Q106" s="198">
        <v>0</v>
      </c>
      <c r="R106" s="198">
        <f t="shared" si="2"/>
        <v>0</v>
      </c>
      <c r="S106" s="198">
        <v>0</v>
      </c>
      <c r="T106" s="199">
        <f t="shared" si="3"/>
        <v>0</v>
      </c>
      <c r="AR106" s="21" t="s">
        <v>141</v>
      </c>
      <c r="AT106" s="21" t="s">
        <v>136</v>
      </c>
      <c r="AU106" s="21" t="s">
        <v>85</v>
      </c>
      <c r="AY106" s="21" t="s">
        <v>134</v>
      </c>
      <c r="BE106" s="200">
        <f t="shared" si="4"/>
        <v>0</v>
      </c>
      <c r="BF106" s="200">
        <f t="shared" si="5"/>
        <v>0</v>
      </c>
      <c r="BG106" s="200">
        <f t="shared" si="6"/>
        <v>0</v>
      </c>
      <c r="BH106" s="200">
        <f t="shared" si="7"/>
        <v>0</v>
      </c>
      <c r="BI106" s="200">
        <f t="shared" si="8"/>
        <v>0</v>
      </c>
      <c r="BJ106" s="21" t="s">
        <v>83</v>
      </c>
      <c r="BK106" s="200">
        <f t="shared" si="9"/>
        <v>0</v>
      </c>
      <c r="BL106" s="21" t="s">
        <v>141</v>
      </c>
      <c r="BM106" s="21" t="s">
        <v>482</v>
      </c>
    </row>
    <row r="107" spans="2:65" s="1" customFormat="1" ht="25.5" customHeight="1">
      <c r="B107" s="38"/>
      <c r="C107" s="189" t="s">
        <v>196</v>
      </c>
      <c r="D107" s="189" t="s">
        <v>136</v>
      </c>
      <c r="E107" s="190" t="s">
        <v>483</v>
      </c>
      <c r="F107" s="191" t="s">
        <v>484</v>
      </c>
      <c r="G107" s="192" t="s">
        <v>139</v>
      </c>
      <c r="H107" s="193">
        <v>122</v>
      </c>
      <c r="I107" s="194"/>
      <c r="J107" s="195">
        <f t="shared" si="0"/>
        <v>0</v>
      </c>
      <c r="K107" s="191" t="s">
        <v>140</v>
      </c>
      <c r="L107" s="58"/>
      <c r="M107" s="196" t="s">
        <v>21</v>
      </c>
      <c r="N107" s="197" t="s">
        <v>46</v>
      </c>
      <c r="O107" s="39"/>
      <c r="P107" s="198">
        <f t="shared" si="1"/>
        <v>0</v>
      </c>
      <c r="Q107" s="198">
        <v>8.4250000000000005E-2</v>
      </c>
      <c r="R107" s="198">
        <f t="shared" si="2"/>
        <v>10.278500000000001</v>
      </c>
      <c r="S107" s="198">
        <v>0</v>
      </c>
      <c r="T107" s="199">
        <f t="shared" si="3"/>
        <v>0</v>
      </c>
      <c r="AR107" s="21" t="s">
        <v>141</v>
      </c>
      <c r="AT107" s="21" t="s">
        <v>136</v>
      </c>
      <c r="AU107" s="21" t="s">
        <v>85</v>
      </c>
      <c r="AY107" s="21" t="s">
        <v>134</v>
      </c>
      <c r="BE107" s="200">
        <f t="shared" si="4"/>
        <v>0</v>
      </c>
      <c r="BF107" s="200">
        <f t="shared" si="5"/>
        <v>0</v>
      </c>
      <c r="BG107" s="200">
        <f t="shared" si="6"/>
        <v>0</v>
      </c>
      <c r="BH107" s="200">
        <f t="shared" si="7"/>
        <v>0</v>
      </c>
      <c r="BI107" s="200">
        <f t="shared" si="8"/>
        <v>0</v>
      </c>
      <c r="BJ107" s="21" t="s">
        <v>83</v>
      </c>
      <c r="BK107" s="200">
        <f t="shared" si="9"/>
        <v>0</v>
      </c>
      <c r="BL107" s="21" t="s">
        <v>141</v>
      </c>
      <c r="BM107" s="21" t="s">
        <v>485</v>
      </c>
    </row>
    <row r="108" spans="2:65" s="1" customFormat="1" ht="25.5" customHeight="1">
      <c r="B108" s="38"/>
      <c r="C108" s="189" t="s">
        <v>10</v>
      </c>
      <c r="D108" s="189" t="s">
        <v>136</v>
      </c>
      <c r="E108" s="190" t="s">
        <v>486</v>
      </c>
      <c r="F108" s="191" t="s">
        <v>487</v>
      </c>
      <c r="G108" s="192" t="s">
        <v>139</v>
      </c>
      <c r="H108" s="193">
        <v>122</v>
      </c>
      <c r="I108" s="194"/>
      <c r="J108" s="195">
        <f t="shared" si="0"/>
        <v>0</v>
      </c>
      <c r="K108" s="191" t="s">
        <v>140</v>
      </c>
      <c r="L108" s="58"/>
      <c r="M108" s="196" t="s">
        <v>21</v>
      </c>
      <c r="N108" s="197" t="s">
        <v>46</v>
      </c>
      <c r="O108" s="39"/>
      <c r="P108" s="198">
        <f t="shared" si="1"/>
        <v>0</v>
      </c>
      <c r="Q108" s="198">
        <v>0</v>
      </c>
      <c r="R108" s="198">
        <f t="shared" si="2"/>
        <v>0</v>
      </c>
      <c r="S108" s="198">
        <v>0</v>
      </c>
      <c r="T108" s="199">
        <f t="shared" si="3"/>
        <v>0</v>
      </c>
      <c r="AR108" s="21" t="s">
        <v>141</v>
      </c>
      <c r="AT108" s="21" t="s">
        <v>136</v>
      </c>
      <c r="AU108" s="21" t="s">
        <v>85</v>
      </c>
      <c r="AY108" s="21" t="s">
        <v>134</v>
      </c>
      <c r="BE108" s="200">
        <f t="shared" si="4"/>
        <v>0</v>
      </c>
      <c r="BF108" s="200">
        <f t="shared" si="5"/>
        <v>0</v>
      </c>
      <c r="BG108" s="200">
        <f t="shared" si="6"/>
        <v>0</v>
      </c>
      <c r="BH108" s="200">
        <f t="shared" si="7"/>
        <v>0</v>
      </c>
      <c r="BI108" s="200">
        <f t="shared" si="8"/>
        <v>0</v>
      </c>
      <c r="BJ108" s="21" t="s">
        <v>83</v>
      </c>
      <c r="BK108" s="200">
        <f t="shared" si="9"/>
        <v>0</v>
      </c>
      <c r="BL108" s="21" t="s">
        <v>141</v>
      </c>
      <c r="BM108" s="21" t="s">
        <v>488</v>
      </c>
    </row>
    <row r="109" spans="2:65" s="1" customFormat="1" ht="25.5" customHeight="1">
      <c r="B109" s="38"/>
      <c r="C109" s="213" t="s">
        <v>204</v>
      </c>
      <c r="D109" s="213" t="s">
        <v>255</v>
      </c>
      <c r="E109" s="214" t="s">
        <v>489</v>
      </c>
      <c r="F109" s="215" t="s">
        <v>490</v>
      </c>
      <c r="G109" s="216" t="s">
        <v>139</v>
      </c>
      <c r="H109" s="217">
        <v>1</v>
      </c>
      <c r="I109" s="218"/>
      <c r="J109" s="219">
        <f t="shared" si="0"/>
        <v>0</v>
      </c>
      <c r="K109" s="215" t="s">
        <v>140</v>
      </c>
      <c r="L109" s="220"/>
      <c r="M109" s="221" t="s">
        <v>21</v>
      </c>
      <c r="N109" s="222" t="s">
        <v>46</v>
      </c>
      <c r="O109" s="39"/>
      <c r="P109" s="198">
        <f t="shared" si="1"/>
        <v>0</v>
      </c>
      <c r="Q109" s="198">
        <v>0.13100000000000001</v>
      </c>
      <c r="R109" s="198">
        <f t="shared" si="2"/>
        <v>0.13100000000000001</v>
      </c>
      <c r="S109" s="198">
        <v>0</v>
      </c>
      <c r="T109" s="199">
        <f t="shared" si="3"/>
        <v>0</v>
      </c>
      <c r="AR109" s="21" t="s">
        <v>170</v>
      </c>
      <c r="AT109" s="21" t="s">
        <v>255</v>
      </c>
      <c r="AU109" s="21" t="s">
        <v>85</v>
      </c>
      <c r="AY109" s="21" t="s">
        <v>134</v>
      </c>
      <c r="BE109" s="200">
        <f t="shared" si="4"/>
        <v>0</v>
      </c>
      <c r="BF109" s="200">
        <f t="shared" si="5"/>
        <v>0</v>
      </c>
      <c r="BG109" s="200">
        <f t="shared" si="6"/>
        <v>0</v>
      </c>
      <c r="BH109" s="200">
        <f t="shared" si="7"/>
        <v>0</v>
      </c>
      <c r="BI109" s="200">
        <f t="shared" si="8"/>
        <v>0</v>
      </c>
      <c r="BJ109" s="21" t="s">
        <v>83</v>
      </c>
      <c r="BK109" s="200">
        <f t="shared" si="9"/>
        <v>0</v>
      </c>
      <c r="BL109" s="21" t="s">
        <v>141</v>
      </c>
      <c r="BM109" s="21" t="s">
        <v>491</v>
      </c>
    </row>
    <row r="110" spans="2:65" s="1" customFormat="1" ht="25.5" customHeight="1">
      <c r="B110" s="38"/>
      <c r="C110" s="213" t="s">
        <v>209</v>
      </c>
      <c r="D110" s="213" t="s">
        <v>255</v>
      </c>
      <c r="E110" s="214" t="s">
        <v>492</v>
      </c>
      <c r="F110" s="215" t="s">
        <v>493</v>
      </c>
      <c r="G110" s="216" t="s">
        <v>139</v>
      </c>
      <c r="H110" s="217">
        <v>121</v>
      </c>
      <c r="I110" s="218"/>
      <c r="J110" s="219">
        <f t="shared" si="0"/>
        <v>0</v>
      </c>
      <c r="K110" s="215" t="s">
        <v>140</v>
      </c>
      <c r="L110" s="220"/>
      <c r="M110" s="221" t="s">
        <v>21</v>
      </c>
      <c r="N110" s="222" t="s">
        <v>46</v>
      </c>
      <c r="O110" s="39"/>
      <c r="P110" s="198">
        <f t="shared" si="1"/>
        <v>0</v>
      </c>
      <c r="Q110" s="198">
        <v>0.13100000000000001</v>
      </c>
      <c r="R110" s="198">
        <f t="shared" si="2"/>
        <v>15.851000000000001</v>
      </c>
      <c r="S110" s="198">
        <v>0</v>
      </c>
      <c r="T110" s="199">
        <f t="shared" si="3"/>
        <v>0</v>
      </c>
      <c r="AR110" s="21" t="s">
        <v>170</v>
      </c>
      <c r="AT110" s="21" t="s">
        <v>255</v>
      </c>
      <c r="AU110" s="21" t="s">
        <v>85</v>
      </c>
      <c r="AY110" s="21" t="s">
        <v>134</v>
      </c>
      <c r="BE110" s="200">
        <f t="shared" si="4"/>
        <v>0</v>
      </c>
      <c r="BF110" s="200">
        <f t="shared" si="5"/>
        <v>0</v>
      </c>
      <c r="BG110" s="200">
        <f t="shared" si="6"/>
        <v>0</v>
      </c>
      <c r="BH110" s="200">
        <f t="shared" si="7"/>
        <v>0</v>
      </c>
      <c r="BI110" s="200">
        <f t="shared" si="8"/>
        <v>0</v>
      </c>
      <c r="BJ110" s="21" t="s">
        <v>83</v>
      </c>
      <c r="BK110" s="200">
        <f t="shared" si="9"/>
        <v>0</v>
      </c>
      <c r="BL110" s="21" t="s">
        <v>141</v>
      </c>
      <c r="BM110" s="21" t="s">
        <v>494</v>
      </c>
    </row>
    <row r="111" spans="2:65" s="1" customFormat="1" ht="25.5" customHeight="1">
      <c r="B111" s="38"/>
      <c r="C111" s="189" t="s">
        <v>214</v>
      </c>
      <c r="D111" s="189" t="s">
        <v>136</v>
      </c>
      <c r="E111" s="190" t="s">
        <v>296</v>
      </c>
      <c r="F111" s="191" t="s">
        <v>297</v>
      </c>
      <c r="G111" s="192" t="s">
        <v>139</v>
      </c>
      <c r="H111" s="193">
        <v>7</v>
      </c>
      <c r="I111" s="194"/>
      <c r="J111" s="195">
        <f t="shared" si="0"/>
        <v>0</v>
      </c>
      <c r="K111" s="191" t="s">
        <v>140</v>
      </c>
      <c r="L111" s="58"/>
      <c r="M111" s="196" t="s">
        <v>21</v>
      </c>
      <c r="N111" s="197" t="s">
        <v>46</v>
      </c>
      <c r="O111" s="39"/>
      <c r="P111" s="198">
        <f t="shared" si="1"/>
        <v>0</v>
      </c>
      <c r="Q111" s="198">
        <v>0.10362</v>
      </c>
      <c r="R111" s="198">
        <f t="shared" si="2"/>
        <v>0.72533999999999998</v>
      </c>
      <c r="S111" s="198">
        <v>0</v>
      </c>
      <c r="T111" s="199">
        <f t="shared" si="3"/>
        <v>0</v>
      </c>
      <c r="AR111" s="21" t="s">
        <v>141</v>
      </c>
      <c r="AT111" s="21" t="s">
        <v>136</v>
      </c>
      <c r="AU111" s="21" t="s">
        <v>85</v>
      </c>
      <c r="AY111" s="21" t="s">
        <v>134</v>
      </c>
      <c r="BE111" s="200">
        <f t="shared" si="4"/>
        <v>0</v>
      </c>
      <c r="BF111" s="200">
        <f t="shared" si="5"/>
        <v>0</v>
      </c>
      <c r="BG111" s="200">
        <f t="shared" si="6"/>
        <v>0</v>
      </c>
      <c r="BH111" s="200">
        <f t="shared" si="7"/>
        <v>0</v>
      </c>
      <c r="BI111" s="200">
        <f t="shared" si="8"/>
        <v>0</v>
      </c>
      <c r="BJ111" s="21" t="s">
        <v>83</v>
      </c>
      <c r="BK111" s="200">
        <f t="shared" si="9"/>
        <v>0</v>
      </c>
      <c r="BL111" s="21" t="s">
        <v>141</v>
      </c>
      <c r="BM111" s="21" t="s">
        <v>495</v>
      </c>
    </row>
    <row r="112" spans="2:65" s="1" customFormat="1" ht="25.5" customHeight="1">
      <c r="B112" s="38"/>
      <c r="C112" s="213" t="s">
        <v>219</v>
      </c>
      <c r="D112" s="213" t="s">
        <v>255</v>
      </c>
      <c r="E112" s="214" t="s">
        <v>300</v>
      </c>
      <c r="F112" s="215" t="s">
        <v>496</v>
      </c>
      <c r="G112" s="216" t="s">
        <v>139</v>
      </c>
      <c r="H112" s="217">
        <v>4</v>
      </c>
      <c r="I112" s="218"/>
      <c r="J112" s="219">
        <f t="shared" si="0"/>
        <v>0</v>
      </c>
      <c r="K112" s="215" t="s">
        <v>140</v>
      </c>
      <c r="L112" s="220"/>
      <c r="M112" s="221" t="s">
        <v>21</v>
      </c>
      <c r="N112" s="222" t="s">
        <v>46</v>
      </c>
      <c r="O112" s="39"/>
      <c r="P112" s="198">
        <f t="shared" si="1"/>
        <v>0</v>
      </c>
      <c r="Q112" s="198">
        <v>0.17599999999999999</v>
      </c>
      <c r="R112" s="198">
        <f t="shared" si="2"/>
        <v>0.70399999999999996</v>
      </c>
      <c r="S112" s="198">
        <v>0</v>
      </c>
      <c r="T112" s="199">
        <f t="shared" si="3"/>
        <v>0</v>
      </c>
      <c r="AR112" s="21" t="s">
        <v>170</v>
      </c>
      <c r="AT112" s="21" t="s">
        <v>255</v>
      </c>
      <c r="AU112" s="21" t="s">
        <v>85</v>
      </c>
      <c r="AY112" s="21" t="s">
        <v>134</v>
      </c>
      <c r="BE112" s="200">
        <f t="shared" si="4"/>
        <v>0</v>
      </c>
      <c r="BF112" s="200">
        <f t="shared" si="5"/>
        <v>0</v>
      </c>
      <c r="BG112" s="200">
        <f t="shared" si="6"/>
        <v>0</v>
      </c>
      <c r="BH112" s="200">
        <f t="shared" si="7"/>
        <v>0</v>
      </c>
      <c r="BI112" s="200">
        <f t="shared" si="8"/>
        <v>0</v>
      </c>
      <c r="BJ112" s="21" t="s">
        <v>83</v>
      </c>
      <c r="BK112" s="200">
        <f t="shared" si="9"/>
        <v>0</v>
      </c>
      <c r="BL112" s="21" t="s">
        <v>141</v>
      </c>
      <c r="BM112" s="21" t="s">
        <v>497</v>
      </c>
    </row>
    <row r="113" spans="2:65" s="1" customFormat="1" ht="25.5" customHeight="1">
      <c r="B113" s="38"/>
      <c r="C113" s="213" t="s">
        <v>225</v>
      </c>
      <c r="D113" s="213" t="s">
        <v>255</v>
      </c>
      <c r="E113" s="214" t="s">
        <v>498</v>
      </c>
      <c r="F113" s="215" t="s">
        <v>499</v>
      </c>
      <c r="G113" s="216" t="s">
        <v>139</v>
      </c>
      <c r="H113" s="217">
        <v>3</v>
      </c>
      <c r="I113" s="218"/>
      <c r="J113" s="219">
        <f t="shared" si="0"/>
        <v>0</v>
      </c>
      <c r="K113" s="215" t="s">
        <v>21</v>
      </c>
      <c r="L113" s="220"/>
      <c r="M113" s="221" t="s">
        <v>21</v>
      </c>
      <c r="N113" s="222" t="s">
        <v>46</v>
      </c>
      <c r="O113" s="39"/>
      <c r="P113" s="198">
        <f t="shared" si="1"/>
        <v>0</v>
      </c>
      <c r="Q113" s="198">
        <v>0.13100000000000001</v>
      </c>
      <c r="R113" s="198">
        <f t="shared" si="2"/>
        <v>0.39300000000000002</v>
      </c>
      <c r="S113" s="198">
        <v>0</v>
      </c>
      <c r="T113" s="199">
        <f t="shared" si="3"/>
        <v>0</v>
      </c>
      <c r="AR113" s="21" t="s">
        <v>170</v>
      </c>
      <c r="AT113" s="21" t="s">
        <v>255</v>
      </c>
      <c r="AU113" s="21" t="s">
        <v>85</v>
      </c>
      <c r="AY113" s="21" t="s">
        <v>134</v>
      </c>
      <c r="BE113" s="200">
        <f t="shared" si="4"/>
        <v>0</v>
      </c>
      <c r="BF113" s="200">
        <f t="shared" si="5"/>
        <v>0</v>
      </c>
      <c r="BG113" s="200">
        <f t="shared" si="6"/>
        <v>0</v>
      </c>
      <c r="BH113" s="200">
        <f t="shared" si="7"/>
        <v>0</v>
      </c>
      <c r="BI113" s="200">
        <f t="shared" si="8"/>
        <v>0</v>
      </c>
      <c r="BJ113" s="21" t="s">
        <v>83</v>
      </c>
      <c r="BK113" s="200">
        <f t="shared" si="9"/>
        <v>0</v>
      </c>
      <c r="BL113" s="21" t="s">
        <v>141</v>
      </c>
      <c r="BM113" s="21" t="s">
        <v>500</v>
      </c>
    </row>
    <row r="114" spans="2:65" s="10" customFormat="1" ht="29.85" customHeight="1">
      <c r="B114" s="173"/>
      <c r="C114" s="174"/>
      <c r="D114" s="175" t="s">
        <v>74</v>
      </c>
      <c r="E114" s="187" t="s">
        <v>175</v>
      </c>
      <c r="F114" s="187" t="s">
        <v>345</v>
      </c>
      <c r="G114" s="174"/>
      <c r="H114" s="174"/>
      <c r="I114" s="177"/>
      <c r="J114" s="188">
        <f>BK114</f>
        <v>0</v>
      </c>
      <c r="K114" s="174"/>
      <c r="L114" s="179"/>
      <c r="M114" s="180"/>
      <c r="N114" s="181"/>
      <c r="O114" s="181"/>
      <c r="P114" s="182">
        <f>SUM(P115:P119)</f>
        <v>0</v>
      </c>
      <c r="Q114" s="181"/>
      <c r="R114" s="182">
        <f>SUM(R115:R119)</f>
        <v>22.081400000000002</v>
      </c>
      <c r="S114" s="181"/>
      <c r="T114" s="183">
        <f>SUM(T115:T119)</f>
        <v>0</v>
      </c>
      <c r="AR114" s="184" t="s">
        <v>83</v>
      </c>
      <c r="AT114" s="185" t="s">
        <v>74</v>
      </c>
      <c r="AU114" s="185" t="s">
        <v>83</v>
      </c>
      <c r="AY114" s="184" t="s">
        <v>134</v>
      </c>
      <c r="BK114" s="186">
        <f>SUM(BK115:BK119)</f>
        <v>0</v>
      </c>
    </row>
    <row r="115" spans="2:65" s="1" customFormat="1" ht="25.5" customHeight="1">
      <c r="B115" s="38"/>
      <c r="C115" s="189" t="s">
        <v>9</v>
      </c>
      <c r="D115" s="189" t="s">
        <v>136</v>
      </c>
      <c r="E115" s="190" t="s">
        <v>359</v>
      </c>
      <c r="F115" s="191" t="s">
        <v>501</v>
      </c>
      <c r="G115" s="192" t="s">
        <v>251</v>
      </c>
      <c r="H115" s="193">
        <v>11</v>
      </c>
      <c r="I115" s="194"/>
      <c r="J115" s="195">
        <f>ROUND(I115*H115,2)</f>
        <v>0</v>
      </c>
      <c r="K115" s="191" t="s">
        <v>140</v>
      </c>
      <c r="L115" s="58"/>
      <c r="M115" s="196" t="s">
        <v>21</v>
      </c>
      <c r="N115" s="197" t="s">
        <v>46</v>
      </c>
      <c r="O115" s="39"/>
      <c r="P115" s="198">
        <f>O115*H115</f>
        <v>0</v>
      </c>
      <c r="Q115" s="198">
        <v>0.15540000000000001</v>
      </c>
      <c r="R115" s="198">
        <f>Q115*H115</f>
        <v>1.7094</v>
      </c>
      <c r="S115" s="198">
        <v>0</v>
      </c>
      <c r="T115" s="199">
        <f>S115*H115</f>
        <v>0</v>
      </c>
      <c r="AR115" s="21" t="s">
        <v>141</v>
      </c>
      <c r="AT115" s="21" t="s">
        <v>136</v>
      </c>
      <c r="AU115" s="21" t="s">
        <v>85</v>
      </c>
      <c r="AY115" s="21" t="s">
        <v>134</v>
      </c>
      <c r="BE115" s="200">
        <f>IF(N115="základní",J115,0)</f>
        <v>0</v>
      </c>
      <c r="BF115" s="200">
        <f>IF(N115="snížená",J115,0)</f>
        <v>0</v>
      </c>
      <c r="BG115" s="200">
        <f>IF(N115="zákl. přenesená",J115,0)</f>
        <v>0</v>
      </c>
      <c r="BH115" s="200">
        <f>IF(N115="sníž. přenesená",J115,0)</f>
        <v>0</v>
      </c>
      <c r="BI115" s="200">
        <f>IF(N115="nulová",J115,0)</f>
        <v>0</v>
      </c>
      <c r="BJ115" s="21" t="s">
        <v>83</v>
      </c>
      <c r="BK115" s="200">
        <f>ROUND(I115*H115,2)</f>
        <v>0</v>
      </c>
      <c r="BL115" s="21" t="s">
        <v>141</v>
      </c>
      <c r="BM115" s="21" t="s">
        <v>502</v>
      </c>
    </row>
    <row r="116" spans="2:65" s="1" customFormat="1" ht="16.5" customHeight="1">
      <c r="B116" s="38"/>
      <c r="C116" s="213" t="s">
        <v>231</v>
      </c>
      <c r="D116" s="213" t="s">
        <v>255</v>
      </c>
      <c r="E116" s="214" t="s">
        <v>364</v>
      </c>
      <c r="F116" s="215" t="s">
        <v>365</v>
      </c>
      <c r="G116" s="216" t="s">
        <v>251</v>
      </c>
      <c r="H116" s="217">
        <v>11</v>
      </c>
      <c r="I116" s="218"/>
      <c r="J116" s="219">
        <f>ROUND(I116*H116,2)</f>
        <v>0</v>
      </c>
      <c r="K116" s="215" t="s">
        <v>140</v>
      </c>
      <c r="L116" s="220"/>
      <c r="M116" s="221" t="s">
        <v>21</v>
      </c>
      <c r="N116" s="222" t="s">
        <v>46</v>
      </c>
      <c r="O116" s="39"/>
      <c r="P116" s="198">
        <f>O116*H116</f>
        <v>0</v>
      </c>
      <c r="Q116" s="198">
        <v>5.8000000000000003E-2</v>
      </c>
      <c r="R116" s="198">
        <f>Q116*H116</f>
        <v>0.63800000000000001</v>
      </c>
      <c r="S116" s="198">
        <v>0</v>
      </c>
      <c r="T116" s="199">
        <f>S116*H116</f>
        <v>0</v>
      </c>
      <c r="AR116" s="21" t="s">
        <v>170</v>
      </c>
      <c r="AT116" s="21" t="s">
        <v>255</v>
      </c>
      <c r="AU116" s="21" t="s">
        <v>85</v>
      </c>
      <c r="AY116" s="21" t="s">
        <v>134</v>
      </c>
      <c r="BE116" s="200">
        <f>IF(N116="základní",J116,0)</f>
        <v>0</v>
      </c>
      <c r="BF116" s="200">
        <f>IF(N116="snížená",J116,0)</f>
        <v>0</v>
      </c>
      <c r="BG116" s="200">
        <f>IF(N116="zákl. přenesená",J116,0)</f>
        <v>0</v>
      </c>
      <c r="BH116" s="200">
        <f>IF(N116="sníž. přenesená",J116,0)</f>
        <v>0</v>
      </c>
      <c r="BI116" s="200">
        <f>IF(N116="nulová",J116,0)</f>
        <v>0</v>
      </c>
      <c r="BJ116" s="21" t="s">
        <v>83</v>
      </c>
      <c r="BK116" s="200">
        <f>ROUND(I116*H116,2)</f>
        <v>0</v>
      </c>
      <c r="BL116" s="21" t="s">
        <v>141</v>
      </c>
      <c r="BM116" s="21" t="s">
        <v>503</v>
      </c>
    </row>
    <row r="117" spans="2:65" s="1" customFormat="1" ht="25.5" customHeight="1">
      <c r="B117" s="38"/>
      <c r="C117" s="189" t="s">
        <v>234</v>
      </c>
      <c r="D117" s="189" t="s">
        <v>136</v>
      </c>
      <c r="E117" s="190" t="s">
        <v>504</v>
      </c>
      <c r="F117" s="191" t="s">
        <v>505</v>
      </c>
      <c r="G117" s="192" t="s">
        <v>251</v>
      </c>
      <c r="H117" s="193">
        <v>92</v>
      </c>
      <c r="I117" s="194"/>
      <c r="J117" s="195">
        <f>ROUND(I117*H117,2)</f>
        <v>0</v>
      </c>
      <c r="K117" s="191" t="s">
        <v>140</v>
      </c>
      <c r="L117" s="58"/>
      <c r="M117" s="196" t="s">
        <v>21</v>
      </c>
      <c r="N117" s="197" t="s">
        <v>46</v>
      </c>
      <c r="O117" s="39"/>
      <c r="P117" s="198">
        <f>O117*H117</f>
        <v>0</v>
      </c>
      <c r="Q117" s="198">
        <v>0.1295</v>
      </c>
      <c r="R117" s="198">
        <f>Q117*H117</f>
        <v>11.914</v>
      </c>
      <c r="S117" s="198">
        <v>0</v>
      </c>
      <c r="T117" s="199">
        <f>S117*H117</f>
        <v>0</v>
      </c>
      <c r="AR117" s="21" t="s">
        <v>141</v>
      </c>
      <c r="AT117" s="21" t="s">
        <v>136</v>
      </c>
      <c r="AU117" s="21" t="s">
        <v>85</v>
      </c>
      <c r="AY117" s="21" t="s">
        <v>134</v>
      </c>
      <c r="BE117" s="200">
        <f>IF(N117="základní",J117,0)</f>
        <v>0</v>
      </c>
      <c r="BF117" s="200">
        <f>IF(N117="snížená",J117,0)</f>
        <v>0</v>
      </c>
      <c r="BG117" s="200">
        <f>IF(N117="zákl. přenesená",J117,0)</f>
        <v>0</v>
      </c>
      <c r="BH117" s="200">
        <f>IF(N117="sníž. přenesená",J117,0)</f>
        <v>0</v>
      </c>
      <c r="BI117" s="200">
        <f>IF(N117="nulová",J117,0)</f>
        <v>0</v>
      </c>
      <c r="BJ117" s="21" t="s">
        <v>83</v>
      </c>
      <c r="BK117" s="200">
        <f>ROUND(I117*H117,2)</f>
        <v>0</v>
      </c>
      <c r="BL117" s="21" t="s">
        <v>141</v>
      </c>
      <c r="BM117" s="21" t="s">
        <v>506</v>
      </c>
    </row>
    <row r="118" spans="2:65" s="11" customFormat="1" ht="13.5">
      <c r="B118" s="201"/>
      <c r="C118" s="202"/>
      <c r="D118" s="203" t="s">
        <v>143</v>
      </c>
      <c r="E118" s="204" t="s">
        <v>21</v>
      </c>
      <c r="F118" s="205" t="s">
        <v>507</v>
      </c>
      <c r="G118" s="202"/>
      <c r="H118" s="206">
        <v>92</v>
      </c>
      <c r="I118" s="207"/>
      <c r="J118" s="202"/>
      <c r="K118" s="202"/>
      <c r="L118" s="208"/>
      <c r="M118" s="209"/>
      <c r="N118" s="210"/>
      <c r="O118" s="210"/>
      <c r="P118" s="210"/>
      <c r="Q118" s="210"/>
      <c r="R118" s="210"/>
      <c r="S118" s="210"/>
      <c r="T118" s="211"/>
      <c r="AT118" s="212" t="s">
        <v>143</v>
      </c>
      <c r="AU118" s="212" t="s">
        <v>85</v>
      </c>
      <c r="AV118" s="11" t="s">
        <v>85</v>
      </c>
      <c r="AW118" s="11" t="s">
        <v>39</v>
      </c>
      <c r="AX118" s="11" t="s">
        <v>83</v>
      </c>
      <c r="AY118" s="212" t="s">
        <v>134</v>
      </c>
    </row>
    <row r="119" spans="2:65" s="1" customFormat="1" ht="16.5" customHeight="1">
      <c r="B119" s="38"/>
      <c r="C119" s="213" t="s">
        <v>238</v>
      </c>
      <c r="D119" s="213" t="s">
        <v>255</v>
      </c>
      <c r="E119" s="214" t="s">
        <v>508</v>
      </c>
      <c r="F119" s="215" t="s">
        <v>509</v>
      </c>
      <c r="G119" s="216" t="s">
        <v>251</v>
      </c>
      <c r="H119" s="217">
        <v>92</v>
      </c>
      <c r="I119" s="218"/>
      <c r="J119" s="219">
        <f>ROUND(I119*H119,2)</f>
        <v>0</v>
      </c>
      <c r="K119" s="215" t="s">
        <v>140</v>
      </c>
      <c r="L119" s="220"/>
      <c r="M119" s="221" t="s">
        <v>21</v>
      </c>
      <c r="N119" s="222" t="s">
        <v>46</v>
      </c>
      <c r="O119" s="39"/>
      <c r="P119" s="198">
        <f>O119*H119</f>
        <v>0</v>
      </c>
      <c r="Q119" s="198">
        <v>8.5000000000000006E-2</v>
      </c>
      <c r="R119" s="198">
        <f>Q119*H119</f>
        <v>7.82</v>
      </c>
      <c r="S119" s="198">
        <v>0</v>
      </c>
      <c r="T119" s="199">
        <f>S119*H119</f>
        <v>0</v>
      </c>
      <c r="AR119" s="21" t="s">
        <v>170</v>
      </c>
      <c r="AT119" s="21" t="s">
        <v>255</v>
      </c>
      <c r="AU119" s="21" t="s">
        <v>85</v>
      </c>
      <c r="AY119" s="21" t="s">
        <v>134</v>
      </c>
      <c r="BE119" s="200">
        <f>IF(N119="základní",J119,0)</f>
        <v>0</v>
      </c>
      <c r="BF119" s="200">
        <f>IF(N119="snížená",J119,0)</f>
        <v>0</v>
      </c>
      <c r="BG119" s="200">
        <f>IF(N119="zákl. přenesená",J119,0)</f>
        <v>0</v>
      </c>
      <c r="BH119" s="200">
        <f>IF(N119="sníž. přenesená",J119,0)</f>
        <v>0</v>
      </c>
      <c r="BI119" s="200">
        <f>IF(N119="nulová",J119,0)</f>
        <v>0</v>
      </c>
      <c r="BJ119" s="21" t="s">
        <v>83</v>
      </c>
      <c r="BK119" s="200">
        <f>ROUND(I119*H119,2)</f>
        <v>0</v>
      </c>
      <c r="BL119" s="21" t="s">
        <v>141</v>
      </c>
      <c r="BM119" s="21" t="s">
        <v>510</v>
      </c>
    </row>
    <row r="120" spans="2:65" s="10" customFormat="1" ht="29.85" customHeight="1">
      <c r="B120" s="173"/>
      <c r="C120" s="174"/>
      <c r="D120" s="175" t="s">
        <v>74</v>
      </c>
      <c r="E120" s="187" t="s">
        <v>385</v>
      </c>
      <c r="F120" s="187" t="s">
        <v>386</v>
      </c>
      <c r="G120" s="174"/>
      <c r="H120" s="174"/>
      <c r="I120" s="177"/>
      <c r="J120" s="188">
        <f>BK120</f>
        <v>0</v>
      </c>
      <c r="K120" s="174"/>
      <c r="L120" s="179"/>
      <c r="M120" s="180"/>
      <c r="N120" s="181"/>
      <c r="O120" s="181"/>
      <c r="P120" s="182">
        <f>SUM(P121:P126)</f>
        <v>0</v>
      </c>
      <c r="Q120" s="181"/>
      <c r="R120" s="182">
        <f>SUM(R121:R126)</f>
        <v>0</v>
      </c>
      <c r="S120" s="181"/>
      <c r="T120" s="183">
        <f>SUM(T121:T126)</f>
        <v>0</v>
      </c>
      <c r="AR120" s="184" t="s">
        <v>83</v>
      </c>
      <c r="AT120" s="185" t="s">
        <v>74</v>
      </c>
      <c r="AU120" s="185" t="s">
        <v>83</v>
      </c>
      <c r="AY120" s="184" t="s">
        <v>134</v>
      </c>
      <c r="BK120" s="186">
        <f>SUM(BK121:BK126)</f>
        <v>0</v>
      </c>
    </row>
    <row r="121" spans="2:65" s="1" customFormat="1" ht="16.5" customHeight="1">
      <c r="B121" s="38"/>
      <c r="C121" s="189" t="s">
        <v>243</v>
      </c>
      <c r="D121" s="189" t="s">
        <v>136</v>
      </c>
      <c r="E121" s="190" t="s">
        <v>388</v>
      </c>
      <c r="F121" s="191" t="s">
        <v>389</v>
      </c>
      <c r="G121" s="192" t="s">
        <v>390</v>
      </c>
      <c r="H121" s="193">
        <v>7.7</v>
      </c>
      <c r="I121" s="194"/>
      <c r="J121" s="195">
        <f>ROUND(I121*H121,2)</f>
        <v>0</v>
      </c>
      <c r="K121" s="191" t="s">
        <v>140</v>
      </c>
      <c r="L121" s="58"/>
      <c r="M121" s="196" t="s">
        <v>21</v>
      </c>
      <c r="N121" s="197" t="s">
        <v>46</v>
      </c>
      <c r="O121" s="39"/>
      <c r="P121" s="198">
        <f>O121*H121</f>
        <v>0</v>
      </c>
      <c r="Q121" s="198">
        <v>0</v>
      </c>
      <c r="R121" s="198">
        <f>Q121*H121</f>
        <v>0</v>
      </c>
      <c r="S121" s="198">
        <v>0</v>
      </c>
      <c r="T121" s="199">
        <f>S121*H121</f>
        <v>0</v>
      </c>
      <c r="AR121" s="21" t="s">
        <v>141</v>
      </c>
      <c r="AT121" s="21" t="s">
        <v>136</v>
      </c>
      <c r="AU121" s="21" t="s">
        <v>85</v>
      </c>
      <c r="AY121" s="21" t="s">
        <v>134</v>
      </c>
      <c r="BE121" s="200">
        <f>IF(N121="základní",J121,0)</f>
        <v>0</v>
      </c>
      <c r="BF121" s="200">
        <f>IF(N121="snížená",J121,0)</f>
        <v>0</v>
      </c>
      <c r="BG121" s="200">
        <f>IF(N121="zákl. přenesená",J121,0)</f>
        <v>0</v>
      </c>
      <c r="BH121" s="200">
        <f>IF(N121="sníž. přenesená",J121,0)</f>
        <v>0</v>
      </c>
      <c r="BI121" s="200">
        <f>IF(N121="nulová",J121,0)</f>
        <v>0</v>
      </c>
      <c r="BJ121" s="21" t="s">
        <v>83</v>
      </c>
      <c r="BK121" s="200">
        <f>ROUND(I121*H121,2)</f>
        <v>0</v>
      </c>
      <c r="BL121" s="21" t="s">
        <v>141</v>
      </c>
      <c r="BM121" s="21" t="s">
        <v>511</v>
      </c>
    </row>
    <row r="122" spans="2:65" s="1" customFormat="1" ht="16.5" customHeight="1">
      <c r="B122" s="38"/>
      <c r="C122" s="189" t="s">
        <v>248</v>
      </c>
      <c r="D122" s="189" t="s">
        <v>136</v>
      </c>
      <c r="E122" s="190" t="s">
        <v>393</v>
      </c>
      <c r="F122" s="191" t="s">
        <v>512</v>
      </c>
      <c r="G122" s="192" t="s">
        <v>390</v>
      </c>
      <c r="H122" s="193">
        <v>184.8</v>
      </c>
      <c r="I122" s="194"/>
      <c r="J122" s="195">
        <f>ROUND(I122*H122,2)</f>
        <v>0</v>
      </c>
      <c r="K122" s="191" t="s">
        <v>140</v>
      </c>
      <c r="L122" s="58"/>
      <c r="M122" s="196" t="s">
        <v>21</v>
      </c>
      <c r="N122" s="197" t="s">
        <v>46</v>
      </c>
      <c r="O122" s="39"/>
      <c r="P122" s="198">
        <f>O122*H122</f>
        <v>0</v>
      </c>
      <c r="Q122" s="198">
        <v>0</v>
      </c>
      <c r="R122" s="198">
        <f>Q122*H122</f>
        <v>0</v>
      </c>
      <c r="S122" s="198">
        <v>0</v>
      </c>
      <c r="T122" s="199">
        <f>S122*H122</f>
        <v>0</v>
      </c>
      <c r="AR122" s="21" t="s">
        <v>141</v>
      </c>
      <c r="AT122" s="21" t="s">
        <v>136</v>
      </c>
      <c r="AU122" s="21" t="s">
        <v>85</v>
      </c>
      <c r="AY122" s="21" t="s">
        <v>134</v>
      </c>
      <c r="BE122" s="200">
        <f>IF(N122="základní",J122,0)</f>
        <v>0</v>
      </c>
      <c r="BF122" s="200">
        <f>IF(N122="snížená",J122,0)</f>
        <v>0</v>
      </c>
      <c r="BG122" s="200">
        <f>IF(N122="zákl. přenesená",J122,0)</f>
        <v>0</v>
      </c>
      <c r="BH122" s="200">
        <f>IF(N122="sníž. přenesená",J122,0)</f>
        <v>0</v>
      </c>
      <c r="BI122" s="200">
        <f>IF(N122="nulová",J122,0)</f>
        <v>0</v>
      </c>
      <c r="BJ122" s="21" t="s">
        <v>83</v>
      </c>
      <c r="BK122" s="200">
        <f>ROUND(I122*H122,2)</f>
        <v>0</v>
      </c>
      <c r="BL122" s="21" t="s">
        <v>141</v>
      </c>
      <c r="BM122" s="21" t="s">
        <v>513</v>
      </c>
    </row>
    <row r="123" spans="2:65" s="11" customFormat="1" ht="13.5">
      <c r="B123" s="201"/>
      <c r="C123" s="202"/>
      <c r="D123" s="203" t="s">
        <v>143</v>
      </c>
      <c r="E123" s="204" t="s">
        <v>21</v>
      </c>
      <c r="F123" s="205" t="s">
        <v>514</v>
      </c>
      <c r="G123" s="202"/>
      <c r="H123" s="206">
        <v>184.8</v>
      </c>
      <c r="I123" s="207"/>
      <c r="J123" s="202"/>
      <c r="K123" s="202"/>
      <c r="L123" s="208"/>
      <c r="M123" s="209"/>
      <c r="N123" s="210"/>
      <c r="O123" s="210"/>
      <c r="P123" s="210"/>
      <c r="Q123" s="210"/>
      <c r="R123" s="210"/>
      <c r="S123" s="210"/>
      <c r="T123" s="211"/>
      <c r="AT123" s="212" t="s">
        <v>143</v>
      </c>
      <c r="AU123" s="212" t="s">
        <v>85</v>
      </c>
      <c r="AV123" s="11" t="s">
        <v>85</v>
      </c>
      <c r="AW123" s="11" t="s">
        <v>39</v>
      </c>
      <c r="AX123" s="11" t="s">
        <v>83</v>
      </c>
      <c r="AY123" s="212" t="s">
        <v>134</v>
      </c>
    </row>
    <row r="124" spans="2:65" s="1" customFormat="1" ht="25.5" customHeight="1">
      <c r="B124" s="38"/>
      <c r="C124" s="189" t="s">
        <v>254</v>
      </c>
      <c r="D124" s="189" t="s">
        <v>136</v>
      </c>
      <c r="E124" s="190" t="s">
        <v>412</v>
      </c>
      <c r="F124" s="191" t="s">
        <v>413</v>
      </c>
      <c r="G124" s="192" t="s">
        <v>390</v>
      </c>
      <c r="H124" s="193">
        <v>3.64</v>
      </c>
      <c r="I124" s="194"/>
      <c r="J124" s="195">
        <f>ROUND(I124*H124,2)</f>
        <v>0</v>
      </c>
      <c r="K124" s="191" t="s">
        <v>140</v>
      </c>
      <c r="L124" s="58"/>
      <c r="M124" s="196" t="s">
        <v>21</v>
      </c>
      <c r="N124" s="197" t="s">
        <v>46</v>
      </c>
      <c r="O124" s="39"/>
      <c r="P124" s="198">
        <f>O124*H124</f>
        <v>0</v>
      </c>
      <c r="Q124" s="198">
        <v>0</v>
      </c>
      <c r="R124" s="198">
        <f>Q124*H124</f>
        <v>0</v>
      </c>
      <c r="S124" s="198">
        <v>0</v>
      </c>
      <c r="T124" s="199">
        <f>S124*H124</f>
        <v>0</v>
      </c>
      <c r="AR124" s="21" t="s">
        <v>141</v>
      </c>
      <c r="AT124" s="21" t="s">
        <v>136</v>
      </c>
      <c r="AU124" s="21" t="s">
        <v>85</v>
      </c>
      <c r="AY124" s="21" t="s">
        <v>134</v>
      </c>
      <c r="BE124" s="200">
        <f>IF(N124="základní",J124,0)</f>
        <v>0</v>
      </c>
      <c r="BF124" s="200">
        <f>IF(N124="snížená",J124,0)</f>
        <v>0</v>
      </c>
      <c r="BG124" s="200">
        <f>IF(N124="zákl. přenesená",J124,0)</f>
        <v>0</v>
      </c>
      <c r="BH124" s="200">
        <f>IF(N124="sníž. přenesená",J124,0)</f>
        <v>0</v>
      </c>
      <c r="BI124" s="200">
        <f>IF(N124="nulová",J124,0)</f>
        <v>0</v>
      </c>
      <c r="BJ124" s="21" t="s">
        <v>83</v>
      </c>
      <c r="BK124" s="200">
        <f>ROUND(I124*H124,2)</f>
        <v>0</v>
      </c>
      <c r="BL124" s="21" t="s">
        <v>141</v>
      </c>
      <c r="BM124" s="21" t="s">
        <v>515</v>
      </c>
    </row>
    <row r="125" spans="2:65" s="1" customFormat="1" ht="25.5" customHeight="1">
      <c r="B125" s="38"/>
      <c r="C125" s="189" t="s">
        <v>260</v>
      </c>
      <c r="D125" s="189" t="s">
        <v>136</v>
      </c>
      <c r="E125" s="190" t="s">
        <v>402</v>
      </c>
      <c r="F125" s="191" t="s">
        <v>403</v>
      </c>
      <c r="G125" s="192" t="s">
        <v>390</v>
      </c>
      <c r="H125" s="193">
        <v>164.54</v>
      </c>
      <c r="I125" s="194"/>
      <c r="J125" s="195">
        <f>ROUND(I125*H125,2)</f>
        <v>0</v>
      </c>
      <c r="K125" s="191" t="s">
        <v>140</v>
      </c>
      <c r="L125" s="58"/>
      <c r="M125" s="196" t="s">
        <v>21</v>
      </c>
      <c r="N125" s="197" t="s">
        <v>46</v>
      </c>
      <c r="O125" s="39"/>
      <c r="P125" s="198">
        <f>O125*H125</f>
        <v>0</v>
      </c>
      <c r="Q125" s="198">
        <v>0</v>
      </c>
      <c r="R125" s="198">
        <f>Q125*H125</f>
        <v>0</v>
      </c>
      <c r="S125" s="198">
        <v>0</v>
      </c>
      <c r="T125" s="199">
        <f>S125*H125</f>
        <v>0</v>
      </c>
      <c r="AR125" s="21" t="s">
        <v>141</v>
      </c>
      <c r="AT125" s="21" t="s">
        <v>136</v>
      </c>
      <c r="AU125" s="21" t="s">
        <v>85</v>
      </c>
      <c r="AY125" s="21" t="s">
        <v>134</v>
      </c>
      <c r="BE125" s="200">
        <f>IF(N125="základní",J125,0)</f>
        <v>0</v>
      </c>
      <c r="BF125" s="200">
        <f>IF(N125="snížená",J125,0)</f>
        <v>0</v>
      </c>
      <c r="BG125" s="200">
        <f>IF(N125="zákl. přenesená",J125,0)</f>
        <v>0</v>
      </c>
      <c r="BH125" s="200">
        <f>IF(N125="sníž. přenesená",J125,0)</f>
        <v>0</v>
      </c>
      <c r="BI125" s="200">
        <f>IF(N125="nulová",J125,0)</f>
        <v>0</v>
      </c>
      <c r="BJ125" s="21" t="s">
        <v>83</v>
      </c>
      <c r="BK125" s="200">
        <f>ROUND(I125*H125,2)</f>
        <v>0</v>
      </c>
      <c r="BL125" s="21" t="s">
        <v>141</v>
      </c>
      <c r="BM125" s="21" t="s">
        <v>516</v>
      </c>
    </row>
    <row r="126" spans="2:65" s="11" customFormat="1" ht="13.5">
      <c r="B126" s="201"/>
      <c r="C126" s="202"/>
      <c r="D126" s="203" t="s">
        <v>143</v>
      </c>
      <c r="E126" s="204" t="s">
        <v>21</v>
      </c>
      <c r="F126" s="205" t="s">
        <v>517</v>
      </c>
      <c r="G126" s="202"/>
      <c r="H126" s="206">
        <v>164.54</v>
      </c>
      <c r="I126" s="207"/>
      <c r="J126" s="202"/>
      <c r="K126" s="202"/>
      <c r="L126" s="208"/>
      <c r="M126" s="209"/>
      <c r="N126" s="210"/>
      <c r="O126" s="210"/>
      <c r="P126" s="210"/>
      <c r="Q126" s="210"/>
      <c r="R126" s="210"/>
      <c r="S126" s="210"/>
      <c r="T126" s="211"/>
      <c r="AT126" s="212" t="s">
        <v>143</v>
      </c>
      <c r="AU126" s="212" t="s">
        <v>85</v>
      </c>
      <c r="AV126" s="11" t="s">
        <v>85</v>
      </c>
      <c r="AW126" s="11" t="s">
        <v>39</v>
      </c>
      <c r="AX126" s="11" t="s">
        <v>83</v>
      </c>
      <c r="AY126" s="212" t="s">
        <v>134</v>
      </c>
    </row>
    <row r="127" spans="2:65" s="10" customFormat="1" ht="29.85" customHeight="1">
      <c r="B127" s="173"/>
      <c r="C127" s="174"/>
      <c r="D127" s="175" t="s">
        <v>74</v>
      </c>
      <c r="E127" s="187" t="s">
        <v>415</v>
      </c>
      <c r="F127" s="187" t="s">
        <v>416</v>
      </c>
      <c r="G127" s="174"/>
      <c r="H127" s="174"/>
      <c r="I127" s="177"/>
      <c r="J127" s="188">
        <f>BK127</f>
        <v>0</v>
      </c>
      <c r="K127" s="174"/>
      <c r="L127" s="179"/>
      <c r="M127" s="180"/>
      <c r="N127" s="181"/>
      <c r="O127" s="181"/>
      <c r="P127" s="182">
        <f>SUM(P128:P131)</f>
        <v>0</v>
      </c>
      <c r="Q127" s="181"/>
      <c r="R127" s="182">
        <f>SUM(R128:R131)</f>
        <v>0</v>
      </c>
      <c r="S127" s="181"/>
      <c r="T127" s="183">
        <f>SUM(T128:T131)</f>
        <v>0</v>
      </c>
      <c r="AR127" s="184" t="s">
        <v>83</v>
      </c>
      <c r="AT127" s="185" t="s">
        <v>74</v>
      </c>
      <c r="AU127" s="185" t="s">
        <v>83</v>
      </c>
      <c r="AY127" s="184" t="s">
        <v>134</v>
      </c>
      <c r="BK127" s="186">
        <f>SUM(BK128:BK131)</f>
        <v>0</v>
      </c>
    </row>
    <row r="128" spans="2:65" s="1" customFormat="1" ht="16.5" customHeight="1">
      <c r="B128" s="38"/>
      <c r="C128" s="189" t="s">
        <v>279</v>
      </c>
      <c r="D128" s="189" t="s">
        <v>136</v>
      </c>
      <c r="E128" s="190" t="s">
        <v>518</v>
      </c>
      <c r="F128" s="191" t="s">
        <v>519</v>
      </c>
      <c r="G128" s="192" t="s">
        <v>390</v>
      </c>
      <c r="H128" s="193">
        <v>83.953999999999994</v>
      </c>
      <c r="I128" s="194"/>
      <c r="J128" s="195">
        <f>ROUND(I128*H128,2)</f>
        <v>0</v>
      </c>
      <c r="K128" s="191" t="s">
        <v>140</v>
      </c>
      <c r="L128" s="58"/>
      <c r="M128" s="196" t="s">
        <v>21</v>
      </c>
      <c r="N128" s="197" t="s">
        <v>46</v>
      </c>
      <c r="O128" s="39"/>
      <c r="P128" s="198">
        <f>O128*H128</f>
        <v>0</v>
      </c>
      <c r="Q128" s="198">
        <v>0</v>
      </c>
      <c r="R128" s="198">
        <f>Q128*H128</f>
        <v>0</v>
      </c>
      <c r="S128" s="198">
        <v>0</v>
      </c>
      <c r="T128" s="199">
        <f>S128*H128</f>
        <v>0</v>
      </c>
      <c r="AR128" s="21" t="s">
        <v>141</v>
      </c>
      <c r="AT128" s="21" t="s">
        <v>136</v>
      </c>
      <c r="AU128" s="21" t="s">
        <v>85</v>
      </c>
      <c r="AY128" s="21" t="s">
        <v>134</v>
      </c>
      <c r="BE128" s="200">
        <f>IF(N128="základní",J128,0)</f>
        <v>0</v>
      </c>
      <c r="BF128" s="200">
        <f>IF(N128="snížená",J128,0)</f>
        <v>0</v>
      </c>
      <c r="BG128" s="200">
        <f>IF(N128="zákl. přenesená",J128,0)</f>
        <v>0</v>
      </c>
      <c r="BH128" s="200">
        <f>IF(N128="sníž. přenesená",J128,0)</f>
        <v>0</v>
      </c>
      <c r="BI128" s="200">
        <f>IF(N128="nulová",J128,0)</f>
        <v>0</v>
      </c>
      <c r="BJ128" s="21" t="s">
        <v>83</v>
      </c>
      <c r="BK128" s="200">
        <f>ROUND(I128*H128,2)</f>
        <v>0</v>
      </c>
      <c r="BL128" s="21" t="s">
        <v>141</v>
      </c>
      <c r="BM128" s="21" t="s">
        <v>520</v>
      </c>
    </row>
    <row r="129" spans="2:65" s="1" customFormat="1" ht="25.5" customHeight="1">
      <c r="B129" s="38"/>
      <c r="C129" s="189" t="s">
        <v>283</v>
      </c>
      <c r="D129" s="189" t="s">
        <v>136</v>
      </c>
      <c r="E129" s="190" t="s">
        <v>521</v>
      </c>
      <c r="F129" s="191" t="s">
        <v>522</v>
      </c>
      <c r="G129" s="192" t="s">
        <v>390</v>
      </c>
      <c r="H129" s="193">
        <v>83.953999999999994</v>
      </c>
      <c r="I129" s="194"/>
      <c r="J129" s="195">
        <f>ROUND(I129*H129,2)</f>
        <v>0</v>
      </c>
      <c r="K129" s="191" t="s">
        <v>140</v>
      </c>
      <c r="L129" s="58"/>
      <c r="M129" s="196" t="s">
        <v>21</v>
      </c>
      <c r="N129" s="197" t="s">
        <v>46</v>
      </c>
      <c r="O129" s="39"/>
      <c r="P129" s="198">
        <f>O129*H129</f>
        <v>0</v>
      </c>
      <c r="Q129" s="198">
        <v>0</v>
      </c>
      <c r="R129" s="198">
        <f>Q129*H129</f>
        <v>0</v>
      </c>
      <c r="S129" s="198">
        <v>0</v>
      </c>
      <c r="T129" s="199">
        <f>S129*H129</f>
        <v>0</v>
      </c>
      <c r="AR129" s="21" t="s">
        <v>141</v>
      </c>
      <c r="AT129" s="21" t="s">
        <v>136</v>
      </c>
      <c r="AU129" s="21" t="s">
        <v>85</v>
      </c>
      <c r="AY129" s="21" t="s">
        <v>134</v>
      </c>
      <c r="BE129" s="200">
        <f>IF(N129="základní",J129,0)</f>
        <v>0</v>
      </c>
      <c r="BF129" s="200">
        <f>IF(N129="snížená",J129,0)</f>
        <v>0</v>
      </c>
      <c r="BG129" s="200">
        <f>IF(N129="zákl. přenesená",J129,0)</f>
        <v>0</v>
      </c>
      <c r="BH129" s="200">
        <f>IF(N129="sníž. přenesená",J129,0)</f>
        <v>0</v>
      </c>
      <c r="BI129" s="200">
        <f>IF(N129="nulová",J129,0)</f>
        <v>0</v>
      </c>
      <c r="BJ129" s="21" t="s">
        <v>83</v>
      </c>
      <c r="BK129" s="200">
        <f>ROUND(I129*H129,2)</f>
        <v>0</v>
      </c>
      <c r="BL129" s="21" t="s">
        <v>141</v>
      </c>
      <c r="BM129" s="21" t="s">
        <v>523</v>
      </c>
    </row>
    <row r="130" spans="2:65" s="1" customFormat="1" ht="25.5" customHeight="1">
      <c r="B130" s="38"/>
      <c r="C130" s="189" t="s">
        <v>287</v>
      </c>
      <c r="D130" s="189" t="s">
        <v>136</v>
      </c>
      <c r="E130" s="190" t="s">
        <v>524</v>
      </c>
      <c r="F130" s="191" t="s">
        <v>525</v>
      </c>
      <c r="G130" s="192" t="s">
        <v>390</v>
      </c>
      <c r="H130" s="193">
        <v>335.81599999999997</v>
      </c>
      <c r="I130" s="194"/>
      <c r="J130" s="195">
        <f>ROUND(I130*H130,2)</f>
        <v>0</v>
      </c>
      <c r="K130" s="191" t="s">
        <v>140</v>
      </c>
      <c r="L130" s="58"/>
      <c r="M130" s="196" t="s">
        <v>21</v>
      </c>
      <c r="N130" s="197" t="s">
        <v>46</v>
      </c>
      <c r="O130" s="39"/>
      <c r="P130" s="198">
        <f>O130*H130</f>
        <v>0</v>
      </c>
      <c r="Q130" s="198">
        <v>0</v>
      </c>
      <c r="R130" s="198">
        <f>Q130*H130</f>
        <v>0</v>
      </c>
      <c r="S130" s="198">
        <v>0</v>
      </c>
      <c r="T130" s="199">
        <f>S130*H130</f>
        <v>0</v>
      </c>
      <c r="AR130" s="21" t="s">
        <v>141</v>
      </c>
      <c r="AT130" s="21" t="s">
        <v>136</v>
      </c>
      <c r="AU130" s="21" t="s">
        <v>85</v>
      </c>
      <c r="AY130" s="21" t="s">
        <v>134</v>
      </c>
      <c r="BE130" s="200">
        <f>IF(N130="základní",J130,0)</f>
        <v>0</v>
      </c>
      <c r="BF130" s="200">
        <f>IF(N130="snížená",J130,0)</f>
        <v>0</v>
      </c>
      <c r="BG130" s="200">
        <f>IF(N130="zákl. přenesená",J130,0)</f>
        <v>0</v>
      </c>
      <c r="BH130" s="200">
        <f>IF(N130="sníž. přenesená",J130,0)</f>
        <v>0</v>
      </c>
      <c r="BI130" s="200">
        <f>IF(N130="nulová",J130,0)</f>
        <v>0</v>
      </c>
      <c r="BJ130" s="21" t="s">
        <v>83</v>
      </c>
      <c r="BK130" s="200">
        <f>ROUND(I130*H130,2)</f>
        <v>0</v>
      </c>
      <c r="BL130" s="21" t="s">
        <v>141</v>
      </c>
      <c r="BM130" s="21" t="s">
        <v>526</v>
      </c>
    </row>
    <row r="131" spans="2:65" s="11" customFormat="1" ht="13.5">
      <c r="B131" s="201"/>
      <c r="C131" s="202"/>
      <c r="D131" s="203" t="s">
        <v>143</v>
      </c>
      <c r="E131" s="204" t="s">
        <v>21</v>
      </c>
      <c r="F131" s="205" t="s">
        <v>527</v>
      </c>
      <c r="G131" s="202"/>
      <c r="H131" s="206">
        <v>335.81599999999997</v>
      </c>
      <c r="I131" s="207"/>
      <c r="J131" s="202"/>
      <c r="K131" s="202"/>
      <c r="L131" s="208"/>
      <c r="M131" s="227"/>
      <c r="N131" s="228"/>
      <c r="O131" s="228"/>
      <c r="P131" s="228"/>
      <c r="Q131" s="228"/>
      <c r="R131" s="228"/>
      <c r="S131" s="228"/>
      <c r="T131" s="229"/>
      <c r="AT131" s="212" t="s">
        <v>143</v>
      </c>
      <c r="AU131" s="212" t="s">
        <v>85</v>
      </c>
      <c r="AV131" s="11" t="s">
        <v>85</v>
      </c>
      <c r="AW131" s="11" t="s">
        <v>39</v>
      </c>
      <c r="AX131" s="11" t="s">
        <v>83</v>
      </c>
      <c r="AY131" s="212" t="s">
        <v>134</v>
      </c>
    </row>
    <row r="132" spans="2:65" s="1" customFormat="1" ht="6.95" customHeight="1">
      <c r="B132" s="53"/>
      <c r="C132" s="54"/>
      <c r="D132" s="54"/>
      <c r="E132" s="54"/>
      <c r="F132" s="54"/>
      <c r="G132" s="54"/>
      <c r="H132" s="54"/>
      <c r="I132" s="136"/>
      <c r="J132" s="54"/>
      <c r="K132" s="54"/>
      <c r="L132" s="58"/>
    </row>
  </sheetData>
  <sheetProtection algorithmName="SHA-512" hashValue="c2EMDiLKb0RGyqhJMSLpb6+/BzF8luRT01zG1h/DVQZtWXYZJZ5qwU6mUcnFQNFWa6j7nVDD1yL9kqCSkLvXow==" saltValue="RbuwcwLbtQTQEUQCLdNCwBQJD7NoLRpq+lGJlsQY4+K/NxWcMDPW8s8sA2qVfTvooRS+yZkUhINy0nSlfacJBQ==" spinCount="100000" sheet="1" objects="1" scenarios="1" formatColumns="0" formatRows="0" autoFilter="0"/>
  <autoFilter ref="C82:K131"/>
  <mergeCells count="10">
    <mergeCell ref="J51:J52"/>
    <mergeCell ref="E73:H73"/>
    <mergeCell ref="E75:H75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46"/>
  <sheetViews>
    <sheetView showGridLines="0" workbookViewId="0">
      <pane ySplit="1" topLeftCell="A125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8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8"/>
      <c r="B1" s="109"/>
      <c r="C1" s="109"/>
      <c r="D1" s="110" t="s">
        <v>1</v>
      </c>
      <c r="E1" s="109"/>
      <c r="F1" s="111" t="s">
        <v>95</v>
      </c>
      <c r="G1" s="355" t="s">
        <v>96</v>
      </c>
      <c r="H1" s="355"/>
      <c r="I1" s="112"/>
      <c r="J1" s="111" t="s">
        <v>97</v>
      </c>
      <c r="K1" s="110" t="s">
        <v>98</v>
      </c>
      <c r="L1" s="111" t="s">
        <v>99</v>
      </c>
      <c r="M1" s="111"/>
      <c r="N1" s="111"/>
      <c r="O1" s="111"/>
      <c r="P1" s="111"/>
      <c r="Q1" s="111"/>
      <c r="R1" s="111"/>
      <c r="S1" s="111"/>
      <c r="T1" s="111"/>
      <c r="U1" s="17"/>
      <c r="V1" s="17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</row>
    <row r="2" spans="1:70" ht="36.950000000000003" customHeight="1"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AT2" s="21" t="s">
        <v>91</v>
      </c>
    </row>
    <row r="3" spans="1:70" ht="6.95" customHeight="1">
      <c r="B3" s="22"/>
      <c r="C3" s="23"/>
      <c r="D3" s="23"/>
      <c r="E3" s="23"/>
      <c r="F3" s="23"/>
      <c r="G3" s="23"/>
      <c r="H3" s="23"/>
      <c r="I3" s="113"/>
      <c r="J3" s="23"/>
      <c r="K3" s="24"/>
      <c r="AT3" s="21" t="s">
        <v>85</v>
      </c>
    </row>
    <row r="4" spans="1:70" ht="36.950000000000003" customHeight="1">
      <c r="B4" s="25"/>
      <c r="C4" s="26"/>
      <c r="D4" s="27" t="s">
        <v>100</v>
      </c>
      <c r="E4" s="26"/>
      <c r="F4" s="26"/>
      <c r="G4" s="26"/>
      <c r="H4" s="26"/>
      <c r="I4" s="114"/>
      <c r="J4" s="26"/>
      <c r="K4" s="28"/>
      <c r="M4" s="29" t="s">
        <v>12</v>
      </c>
      <c r="AT4" s="21" t="s">
        <v>6</v>
      </c>
    </row>
    <row r="5" spans="1:70" ht="6.95" customHeight="1">
      <c r="B5" s="25"/>
      <c r="C5" s="26"/>
      <c r="D5" s="26"/>
      <c r="E5" s="26"/>
      <c r="F5" s="26"/>
      <c r="G5" s="26"/>
      <c r="H5" s="26"/>
      <c r="I5" s="114"/>
      <c r="J5" s="26"/>
      <c r="K5" s="28"/>
    </row>
    <row r="6" spans="1:70">
      <c r="B6" s="25"/>
      <c r="C6" s="26"/>
      <c r="D6" s="34" t="s">
        <v>18</v>
      </c>
      <c r="E6" s="26"/>
      <c r="F6" s="26"/>
      <c r="G6" s="26"/>
      <c r="H6" s="26"/>
      <c r="I6" s="114"/>
      <c r="J6" s="26"/>
      <c r="K6" s="28"/>
    </row>
    <row r="7" spans="1:70" ht="16.5" customHeight="1">
      <c r="B7" s="25"/>
      <c r="C7" s="26"/>
      <c r="D7" s="26"/>
      <c r="E7" s="347" t="str">
        <f>'Rekapitulace stavby'!K6</f>
        <v>Rekonstrukce ulice Chatařská v úseku Hlavní - Okrajová, Bořanovice Středočeský kraj</v>
      </c>
      <c r="F7" s="348"/>
      <c r="G7" s="348"/>
      <c r="H7" s="348"/>
      <c r="I7" s="114"/>
      <c r="J7" s="26"/>
      <c r="K7" s="28"/>
    </row>
    <row r="8" spans="1:70" s="1" customFormat="1">
      <c r="B8" s="38"/>
      <c r="C8" s="39"/>
      <c r="D8" s="34" t="s">
        <v>101</v>
      </c>
      <c r="E8" s="39"/>
      <c r="F8" s="39"/>
      <c r="G8" s="39"/>
      <c r="H8" s="39"/>
      <c r="I8" s="115"/>
      <c r="J8" s="39"/>
      <c r="K8" s="42"/>
    </row>
    <row r="9" spans="1:70" s="1" customFormat="1" ht="36.950000000000003" customHeight="1">
      <c r="B9" s="38"/>
      <c r="C9" s="39"/>
      <c r="D9" s="39"/>
      <c r="E9" s="349" t="s">
        <v>528</v>
      </c>
      <c r="F9" s="350"/>
      <c r="G9" s="350"/>
      <c r="H9" s="350"/>
      <c r="I9" s="115"/>
      <c r="J9" s="39"/>
      <c r="K9" s="42"/>
    </row>
    <row r="10" spans="1:70" s="1" customFormat="1" ht="13.5">
      <c r="B10" s="38"/>
      <c r="C10" s="39"/>
      <c r="D10" s="39"/>
      <c r="E10" s="39"/>
      <c r="F10" s="39"/>
      <c r="G10" s="39"/>
      <c r="H10" s="39"/>
      <c r="I10" s="115"/>
      <c r="J10" s="39"/>
      <c r="K10" s="42"/>
    </row>
    <row r="11" spans="1:70" s="1" customFormat="1" ht="14.45" customHeight="1">
      <c r="B11" s="38"/>
      <c r="C11" s="39"/>
      <c r="D11" s="34" t="s">
        <v>20</v>
      </c>
      <c r="E11" s="39"/>
      <c r="F11" s="32" t="s">
        <v>21</v>
      </c>
      <c r="G11" s="39"/>
      <c r="H11" s="39"/>
      <c r="I11" s="116" t="s">
        <v>22</v>
      </c>
      <c r="J11" s="32" t="s">
        <v>21</v>
      </c>
      <c r="K11" s="42"/>
    </row>
    <row r="12" spans="1:70" s="1" customFormat="1" ht="14.45" customHeight="1">
      <c r="B12" s="38"/>
      <c r="C12" s="39"/>
      <c r="D12" s="34" t="s">
        <v>23</v>
      </c>
      <c r="E12" s="39"/>
      <c r="F12" s="32" t="s">
        <v>24</v>
      </c>
      <c r="G12" s="39"/>
      <c r="H12" s="39"/>
      <c r="I12" s="116" t="s">
        <v>25</v>
      </c>
      <c r="J12" s="117" t="str">
        <f>'Rekapitulace stavby'!AN8</f>
        <v>11. 2. 2019</v>
      </c>
      <c r="K12" s="42"/>
    </row>
    <row r="13" spans="1:70" s="1" customFormat="1" ht="10.9" customHeight="1">
      <c r="B13" s="38"/>
      <c r="C13" s="39"/>
      <c r="D13" s="39"/>
      <c r="E13" s="39"/>
      <c r="F13" s="39"/>
      <c r="G13" s="39"/>
      <c r="H13" s="39"/>
      <c r="I13" s="115"/>
      <c r="J13" s="39"/>
      <c r="K13" s="42"/>
    </row>
    <row r="14" spans="1:70" s="1" customFormat="1" ht="14.45" customHeight="1">
      <c r="B14" s="38"/>
      <c r="C14" s="39"/>
      <c r="D14" s="34" t="s">
        <v>27</v>
      </c>
      <c r="E14" s="39"/>
      <c r="F14" s="39"/>
      <c r="G14" s="39"/>
      <c r="H14" s="39"/>
      <c r="I14" s="116" t="s">
        <v>28</v>
      </c>
      <c r="J14" s="32" t="s">
        <v>29</v>
      </c>
      <c r="K14" s="42"/>
    </row>
    <row r="15" spans="1:70" s="1" customFormat="1" ht="18" customHeight="1">
      <c r="B15" s="38"/>
      <c r="C15" s="39"/>
      <c r="D15" s="39"/>
      <c r="E15" s="32" t="s">
        <v>30</v>
      </c>
      <c r="F15" s="39"/>
      <c r="G15" s="39"/>
      <c r="H15" s="39"/>
      <c r="I15" s="116" t="s">
        <v>31</v>
      </c>
      <c r="J15" s="32" t="s">
        <v>32</v>
      </c>
      <c r="K15" s="42"/>
    </row>
    <row r="16" spans="1:70" s="1" customFormat="1" ht="6.95" customHeight="1">
      <c r="B16" s="38"/>
      <c r="C16" s="39"/>
      <c r="D16" s="39"/>
      <c r="E16" s="39"/>
      <c r="F16" s="39"/>
      <c r="G16" s="39"/>
      <c r="H16" s="39"/>
      <c r="I16" s="115"/>
      <c r="J16" s="39"/>
      <c r="K16" s="42"/>
    </row>
    <row r="17" spans="2:11" s="1" customFormat="1" ht="14.45" customHeight="1">
      <c r="B17" s="38"/>
      <c r="C17" s="39"/>
      <c r="D17" s="34" t="s">
        <v>33</v>
      </c>
      <c r="E17" s="39"/>
      <c r="F17" s="39"/>
      <c r="G17" s="39"/>
      <c r="H17" s="39"/>
      <c r="I17" s="116" t="s">
        <v>28</v>
      </c>
      <c r="J17" s="32" t="str">
        <f>IF('Rekapitulace stavby'!AN13="Vyplň údaj","",IF('Rekapitulace stavby'!AN13="","",'Rekapitulace stavby'!AN13))</f>
        <v/>
      </c>
      <c r="K17" s="42"/>
    </row>
    <row r="18" spans="2:11" s="1" customFormat="1" ht="18" customHeight="1">
      <c r="B18" s="38"/>
      <c r="C18" s="39"/>
      <c r="D18" s="39"/>
      <c r="E18" s="32" t="str">
        <f>IF('Rekapitulace stavby'!E14="Vyplň údaj","",IF('Rekapitulace stavby'!E14="","",'Rekapitulace stavby'!E14))</f>
        <v/>
      </c>
      <c r="F18" s="39"/>
      <c r="G18" s="39"/>
      <c r="H18" s="39"/>
      <c r="I18" s="116" t="s">
        <v>31</v>
      </c>
      <c r="J18" s="32" t="str">
        <f>IF('Rekapitulace stavby'!AN14="Vyplň údaj","",IF('Rekapitulace stavby'!AN14="","",'Rekapitulace stavby'!AN14))</f>
        <v/>
      </c>
      <c r="K18" s="42"/>
    </row>
    <row r="19" spans="2:11" s="1" customFormat="1" ht="6.95" customHeight="1">
      <c r="B19" s="38"/>
      <c r="C19" s="39"/>
      <c r="D19" s="39"/>
      <c r="E19" s="39"/>
      <c r="F19" s="39"/>
      <c r="G19" s="39"/>
      <c r="H19" s="39"/>
      <c r="I19" s="115"/>
      <c r="J19" s="39"/>
      <c r="K19" s="42"/>
    </row>
    <row r="20" spans="2:11" s="1" customFormat="1" ht="14.45" customHeight="1">
      <c r="B20" s="38"/>
      <c r="C20" s="39"/>
      <c r="D20" s="34" t="s">
        <v>35</v>
      </c>
      <c r="E20" s="39"/>
      <c r="F20" s="39"/>
      <c r="G20" s="39"/>
      <c r="H20" s="39"/>
      <c r="I20" s="116" t="s">
        <v>28</v>
      </c>
      <c r="J20" s="32" t="s">
        <v>529</v>
      </c>
      <c r="K20" s="42"/>
    </row>
    <row r="21" spans="2:11" s="1" customFormat="1" ht="18" customHeight="1">
      <c r="B21" s="38"/>
      <c r="C21" s="39"/>
      <c r="D21" s="39"/>
      <c r="E21" s="32" t="s">
        <v>37</v>
      </c>
      <c r="F21" s="39"/>
      <c r="G21" s="39"/>
      <c r="H21" s="39"/>
      <c r="I21" s="116" t="s">
        <v>31</v>
      </c>
      <c r="J21" s="32" t="s">
        <v>38</v>
      </c>
      <c r="K21" s="42"/>
    </row>
    <row r="22" spans="2:11" s="1" customFormat="1" ht="6.95" customHeight="1">
      <c r="B22" s="38"/>
      <c r="C22" s="39"/>
      <c r="D22" s="39"/>
      <c r="E22" s="39"/>
      <c r="F22" s="39"/>
      <c r="G22" s="39"/>
      <c r="H22" s="39"/>
      <c r="I22" s="115"/>
      <c r="J22" s="39"/>
      <c r="K22" s="42"/>
    </row>
    <row r="23" spans="2:11" s="1" customFormat="1" ht="14.45" customHeight="1">
      <c r="B23" s="38"/>
      <c r="C23" s="39"/>
      <c r="D23" s="34" t="s">
        <v>40</v>
      </c>
      <c r="E23" s="39"/>
      <c r="F23" s="39"/>
      <c r="G23" s="39"/>
      <c r="H23" s="39"/>
      <c r="I23" s="115"/>
      <c r="J23" s="39"/>
      <c r="K23" s="42"/>
    </row>
    <row r="24" spans="2:11" s="6" customFormat="1" ht="16.5" customHeight="1">
      <c r="B24" s="118"/>
      <c r="C24" s="119"/>
      <c r="D24" s="119"/>
      <c r="E24" s="336" t="s">
        <v>21</v>
      </c>
      <c r="F24" s="336"/>
      <c r="G24" s="336"/>
      <c r="H24" s="336"/>
      <c r="I24" s="120"/>
      <c r="J24" s="119"/>
      <c r="K24" s="121"/>
    </row>
    <row r="25" spans="2:11" s="1" customFormat="1" ht="6.95" customHeight="1">
      <c r="B25" s="38"/>
      <c r="C25" s="39"/>
      <c r="D25" s="39"/>
      <c r="E25" s="39"/>
      <c r="F25" s="39"/>
      <c r="G25" s="39"/>
      <c r="H25" s="39"/>
      <c r="I25" s="115"/>
      <c r="J25" s="39"/>
      <c r="K25" s="42"/>
    </row>
    <row r="26" spans="2:11" s="1" customFormat="1" ht="6.95" customHeight="1">
      <c r="B26" s="38"/>
      <c r="C26" s="39"/>
      <c r="D26" s="82"/>
      <c r="E26" s="82"/>
      <c r="F26" s="82"/>
      <c r="G26" s="82"/>
      <c r="H26" s="82"/>
      <c r="I26" s="122"/>
      <c r="J26" s="82"/>
      <c r="K26" s="123"/>
    </row>
    <row r="27" spans="2:11" s="1" customFormat="1" ht="25.35" customHeight="1">
      <c r="B27" s="38"/>
      <c r="C27" s="39"/>
      <c r="D27" s="124" t="s">
        <v>41</v>
      </c>
      <c r="E27" s="39"/>
      <c r="F27" s="39"/>
      <c r="G27" s="39"/>
      <c r="H27" s="39"/>
      <c r="I27" s="115"/>
      <c r="J27" s="125">
        <f>ROUND(J80,2)</f>
        <v>0</v>
      </c>
      <c r="K27" s="42"/>
    </row>
    <row r="28" spans="2:11" s="1" customFormat="1" ht="6.95" customHeight="1">
      <c r="B28" s="38"/>
      <c r="C28" s="39"/>
      <c r="D28" s="82"/>
      <c r="E28" s="82"/>
      <c r="F28" s="82"/>
      <c r="G28" s="82"/>
      <c r="H28" s="82"/>
      <c r="I28" s="122"/>
      <c r="J28" s="82"/>
      <c r="K28" s="123"/>
    </row>
    <row r="29" spans="2:11" s="1" customFormat="1" ht="14.45" customHeight="1">
      <c r="B29" s="38"/>
      <c r="C29" s="39"/>
      <c r="D29" s="39"/>
      <c r="E29" s="39"/>
      <c r="F29" s="43" t="s">
        <v>43</v>
      </c>
      <c r="G29" s="39"/>
      <c r="H29" s="39"/>
      <c r="I29" s="126" t="s">
        <v>42</v>
      </c>
      <c r="J29" s="43" t="s">
        <v>44</v>
      </c>
      <c r="K29" s="42"/>
    </row>
    <row r="30" spans="2:11" s="1" customFormat="1" ht="14.45" customHeight="1">
      <c r="B30" s="38"/>
      <c r="C30" s="39"/>
      <c r="D30" s="46" t="s">
        <v>45</v>
      </c>
      <c r="E30" s="46" t="s">
        <v>46</v>
      </c>
      <c r="F30" s="127">
        <f>ROUND(SUM(BE80:BE145), 2)</f>
        <v>0</v>
      </c>
      <c r="G30" s="39"/>
      <c r="H30" s="39"/>
      <c r="I30" s="128">
        <v>0.21</v>
      </c>
      <c r="J30" s="127">
        <f>ROUND(ROUND((SUM(BE80:BE145)), 2)*I30, 2)</f>
        <v>0</v>
      </c>
      <c r="K30" s="42"/>
    </row>
    <row r="31" spans="2:11" s="1" customFormat="1" ht="14.45" customHeight="1">
      <c r="B31" s="38"/>
      <c r="C31" s="39"/>
      <c r="D31" s="39"/>
      <c r="E31" s="46" t="s">
        <v>47</v>
      </c>
      <c r="F31" s="127">
        <f>ROUND(SUM(BF80:BF145), 2)</f>
        <v>0</v>
      </c>
      <c r="G31" s="39"/>
      <c r="H31" s="39"/>
      <c r="I31" s="128">
        <v>0.15</v>
      </c>
      <c r="J31" s="127">
        <f>ROUND(ROUND((SUM(BF80:BF145)), 2)*I31, 2)</f>
        <v>0</v>
      </c>
      <c r="K31" s="42"/>
    </row>
    <row r="32" spans="2:11" s="1" customFormat="1" ht="14.45" hidden="1" customHeight="1">
      <c r="B32" s="38"/>
      <c r="C32" s="39"/>
      <c r="D32" s="39"/>
      <c r="E32" s="46" t="s">
        <v>48</v>
      </c>
      <c r="F32" s="127">
        <f>ROUND(SUM(BG80:BG145), 2)</f>
        <v>0</v>
      </c>
      <c r="G32" s="39"/>
      <c r="H32" s="39"/>
      <c r="I32" s="128">
        <v>0.21</v>
      </c>
      <c r="J32" s="127">
        <v>0</v>
      </c>
      <c r="K32" s="42"/>
    </row>
    <row r="33" spans="2:11" s="1" customFormat="1" ht="14.45" hidden="1" customHeight="1">
      <c r="B33" s="38"/>
      <c r="C33" s="39"/>
      <c r="D33" s="39"/>
      <c r="E33" s="46" t="s">
        <v>49</v>
      </c>
      <c r="F33" s="127">
        <f>ROUND(SUM(BH80:BH145), 2)</f>
        <v>0</v>
      </c>
      <c r="G33" s="39"/>
      <c r="H33" s="39"/>
      <c r="I33" s="128">
        <v>0.15</v>
      </c>
      <c r="J33" s="127">
        <v>0</v>
      </c>
      <c r="K33" s="42"/>
    </row>
    <row r="34" spans="2:11" s="1" customFormat="1" ht="14.45" hidden="1" customHeight="1">
      <c r="B34" s="38"/>
      <c r="C34" s="39"/>
      <c r="D34" s="39"/>
      <c r="E34" s="46" t="s">
        <v>50</v>
      </c>
      <c r="F34" s="127">
        <f>ROUND(SUM(BI80:BI145), 2)</f>
        <v>0</v>
      </c>
      <c r="G34" s="39"/>
      <c r="H34" s="39"/>
      <c r="I34" s="128">
        <v>0</v>
      </c>
      <c r="J34" s="127">
        <v>0</v>
      </c>
      <c r="K34" s="42"/>
    </row>
    <row r="35" spans="2:11" s="1" customFormat="1" ht="6.95" customHeight="1">
      <c r="B35" s="38"/>
      <c r="C35" s="39"/>
      <c r="D35" s="39"/>
      <c r="E35" s="39"/>
      <c r="F35" s="39"/>
      <c r="G35" s="39"/>
      <c r="H35" s="39"/>
      <c r="I35" s="115"/>
      <c r="J35" s="39"/>
      <c r="K35" s="42"/>
    </row>
    <row r="36" spans="2:11" s="1" customFormat="1" ht="25.35" customHeight="1">
      <c r="B36" s="38"/>
      <c r="C36" s="129"/>
      <c r="D36" s="130" t="s">
        <v>51</v>
      </c>
      <c r="E36" s="76"/>
      <c r="F36" s="76"/>
      <c r="G36" s="131" t="s">
        <v>52</v>
      </c>
      <c r="H36" s="132" t="s">
        <v>53</v>
      </c>
      <c r="I36" s="133"/>
      <c r="J36" s="134">
        <f>SUM(J27:J34)</f>
        <v>0</v>
      </c>
      <c r="K36" s="135"/>
    </row>
    <row r="37" spans="2:11" s="1" customFormat="1" ht="14.45" customHeight="1">
      <c r="B37" s="53"/>
      <c r="C37" s="54"/>
      <c r="D37" s="54"/>
      <c r="E37" s="54"/>
      <c r="F37" s="54"/>
      <c r="G37" s="54"/>
      <c r="H37" s="54"/>
      <c r="I37" s="136"/>
      <c r="J37" s="54"/>
      <c r="K37" s="55"/>
    </row>
    <row r="41" spans="2:11" s="1" customFormat="1" ht="6.95" customHeight="1">
      <c r="B41" s="137"/>
      <c r="C41" s="138"/>
      <c r="D41" s="138"/>
      <c r="E41" s="138"/>
      <c r="F41" s="138"/>
      <c r="G41" s="138"/>
      <c r="H41" s="138"/>
      <c r="I41" s="139"/>
      <c r="J41" s="138"/>
      <c r="K41" s="140"/>
    </row>
    <row r="42" spans="2:11" s="1" customFormat="1" ht="36.950000000000003" customHeight="1">
      <c r="B42" s="38"/>
      <c r="C42" s="27" t="s">
        <v>103</v>
      </c>
      <c r="D42" s="39"/>
      <c r="E42" s="39"/>
      <c r="F42" s="39"/>
      <c r="G42" s="39"/>
      <c r="H42" s="39"/>
      <c r="I42" s="115"/>
      <c r="J42" s="39"/>
      <c r="K42" s="42"/>
    </row>
    <row r="43" spans="2:11" s="1" customFormat="1" ht="6.95" customHeight="1">
      <c r="B43" s="38"/>
      <c r="C43" s="39"/>
      <c r="D43" s="39"/>
      <c r="E43" s="39"/>
      <c r="F43" s="39"/>
      <c r="G43" s="39"/>
      <c r="H43" s="39"/>
      <c r="I43" s="115"/>
      <c r="J43" s="39"/>
      <c r="K43" s="42"/>
    </row>
    <row r="44" spans="2:11" s="1" customFormat="1" ht="14.45" customHeight="1">
      <c r="B44" s="38"/>
      <c r="C44" s="34" t="s">
        <v>18</v>
      </c>
      <c r="D44" s="39"/>
      <c r="E44" s="39"/>
      <c r="F44" s="39"/>
      <c r="G44" s="39"/>
      <c r="H44" s="39"/>
      <c r="I44" s="115"/>
      <c r="J44" s="39"/>
      <c r="K44" s="42"/>
    </row>
    <row r="45" spans="2:11" s="1" customFormat="1" ht="16.5" customHeight="1">
      <c r="B45" s="38"/>
      <c r="C45" s="39"/>
      <c r="D45" s="39"/>
      <c r="E45" s="347" t="str">
        <f>E7</f>
        <v>Rekonstrukce ulice Chatařská v úseku Hlavní - Okrajová, Bořanovice Středočeský kraj</v>
      </c>
      <c r="F45" s="348"/>
      <c r="G45" s="348"/>
      <c r="H45" s="348"/>
      <c r="I45" s="115"/>
      <c r="J45" s="39"/>
      <c r="K45" s="42"/>
    </row>
    <row r="46" spans="2:11" s="1" customFormat="1" ht="14.45" customHeight="1">
      <c r="B46" s="38"/>
      <c r="C46" s="34" t="s">
        <v>101</v>
      </c>
      <c r="D46" s="39"/>
      <c r="E46" s="39"/>
      <c r="F46" s="39"/>
      <c r="G46" s="39"/>
      <c r="H46" s="39"/>
      <c r="I46" s="115"/>
      <c r="J46" s="39"/>
      <c r="K46" s="42"/>
    </row>
    <row r="47" spans="2:11" s="1" customFormat="1" ht="17.25" customHeight="1">
      <c r="B47" s="38"/>
      <c r="C47" s="39"/>
      <c r="D47" s="39"/>
      <c r="E47" s="349" t="str">
        <f>E9</f>
        <v>SO 401 - Veřejné osvětlení - neuznatené položky</v>
      </c>
      <c r="F47" s="350"/>
      <c r="G47" s="350"/>
      <c r="H47" s="350"/>
      <c r="I47" s="115"/>
      <c r="J47" s="39"/>
      <c r="K47" s="42"/>
    </row>
    <row r="48" spans="2:11" s="1" customFormat="1" ht="6.95" customHeight="1">
      <c r="B48" s="38"/>
      <c r="C48" s="39"/>
      <c r="D48" s="39"/>
      <c r="E48" s="39"/>
      <c r="F48" s="39"/>
      <c r="G48" s="39"/>
      <c r="H48" s="39"/>
      <c r="I48" s="115"/>
      <c r="J48" s="39"/>
      <c r="K48" s="42"/>
    </row>
    <row r="49" spans="2:47" s="1" customFormat="1" ht="18" customHeight="1">
      <c r="B49" s="38"/>
      <c r="C49" s="34" t="s">
        <v>23</v>
      </c>
      <c r="D49" s="39"/>
      <c r="E49" s="39"/>
      <c r="F49" s="32" t="str">
        <f>F12</f>
        <v>Ulice Chatařská</v>
      </c>
      <c r="G49" s="39"/>
      <c r="H49" s="39"/>
      <c r="I49" s="116" t="s">
        <v>25</v>
      </c>
      <c r="J49" s="117" t="str">
        <f>IF(J12="","",J12)</f>
        <v>11. 2. 2019</v>
      </c>
      <c r="K49" s="42"/>
    </row>
    <row r="50" spans="2:47" s="1" customFormat="1" ht="6.95" customHeight="1">
      <c r="B50" s="38"/>
      <c r="C50" s="39"/>
      <c r="D50" s="39"/>
      <c r="E50" s="39"/>
      <c r="F50" s="39"/>
      <c r="G50" s="39"/>
      <c r="H50" s="39"/>
      <c r="I50" s="115"/>
      <c r="J50" s="39"/>
      <c r="K50" s="42"/>
    </row>
    <row r="51" spans="2:47" s="1" customFormat="1">
      <c r="B51" s="38"/>
      <c r="C51" s="34" t="s">
        <v>27</v>
      </c>
      <c r="D51" s="39"/>
      <c r="E51" s="39"/>
      <c r="F51" s="32" t="str">
        <f>E15</f>
        <v>Obec Bořanovice</v>
      </c>
      <c r="G51" s="39"/>
      <c r="H51" s="39"/>
      <c r="I51" s="116" t="s">
        <v>35</v>
      </c>
      <c r="J51" s="336" t="str">
        <f>E21</f>
        <v>Sinpps s.r.o.</v>
      </c>
      <c r="K51" s="42"/>
    </row>
    <row r="52" spans="2:47" s="1" customFormat="1" ht="14.45" customHeight="1">
      <c r="B52" s="38"/>
      <c r="C52" s="34" t="s">
        <v>33</v>
      </c>
      <c r="D52" s="39"/>
      <c r="E52" s="39"/>
      <c r="F52" s="32" t="str">
        <f>IF(E18="","",E18)</f>
        <v/>
      </c>
      <c r="G52" s="39"/>
      <c r="H52" s="39"/>
      <c r="I52" s="115"/>
      <c r="J52" s="351"/>
      <c r="K52" s="42"/>
    </row>
    <row r="53" spans="2:47" s="1" customFormat="1" ht="10.35" customHeight="1">
      <c r="B53" s="38"/>
      <c r="C53" s="39"/>
      <c r="D53" s="39"/>
      <c r="E53" s="39"/>
      <c r="F53" s="39"/>
      <c r="G53" s="39"/>
      <c r="H53" s="39"/>
      <c r="I53" s="115"/>
      <c r="J53" s="39"/>
      <c r="K53" s="42"/>
    </row>
    <row r="54" spans="2:47" s="1" customFormat="1" ht="29.25" customHeight="1">
      <c r="B54" s="38"/>
      <c r="C54" s="141" t="s">
        <v>104</v>
      </c>
      <c r="D54" s="129"/>
      <c r="E54" s="129"/>
      <c r="F54" s="129"/>
      <c r="G54" s="129"/>
      <c r="H54" s="129"/>
      <c r="I54" s="142"/>
      <c r="J54" s="143" t="s">
        <v>105</v>
      </c>
      <c r="K54" s="144"/>
    </row>
    <row r="55" spans="2:47" s="1" customFormat="1" ht="10.35" customHeight="1">
      <c r="B55" s="38"/>
      <c r="C55" s="39"/>
      <c r="D55" s="39"/>
      <c r="E55" s="39"/>
      <c r="F55" s="39"/>
      <c r="G55" s="39"/>
      <c r="H55" s="39"/>
      <c r="I55" s="115"/>
      <c r="J55" s="39"/>
      <c r="K55" s="42"/>
    </row>
    <row r="56" spans="2:47" s="1" customFormat="1" ht="29.25" customHeight="1">
      <c r="B56" s="38"/>
      <c r="C56" s="145" t="s">
        <v>106</v>
      </c>
      <c r="D56" s="39"/>
      <c r="E56" s="39"/>
      <c r="F56" s="39"/>
      <c r="G56" s="39"/>
      <c r="H56" s="39"/>
      <c r="I56" s="115"/>
      <c r="J56" s="125">
        <f>J80</f>
        <v>0</v>
      </c>
      <c r="K56" s="42"/>
      <c r="AU56" s="21" t="s">
        <v>107</v>
      </c>
    </row>
    <row r="57" spans="2:47" s="7" customFormat="1" ht="24.95" customHeight="1">
      <c r="B57" s="146"/>
      <c r="C57" s="147"/>
      <c r="D57" s="148" t="s">
        <v>530</v>
      </c>
      <c r="E57" s="149"/>
      <c r="F57" s="149"/>
      <c r="G57" s="149"/>
      <c r="H57" s="149"/>
      <c r="I57" s="150"/>
      <c r="J57" s="151">
        <f>J81</f>
        <v>0</v>
      </c>
      <c r="K57" s="152"/>
    </row>
    <row r="58" spans="2:47" s="7" customFormat="1" ht="24.95" customHeight="1">
      <c r="B58" s="146"/>
      <c r="C58" s="147"/>
      <c r="D58" s="148" t="s">
        <v>531</v>
      </c>
      <c r="E58" s="149"/>
      <c r="F58" s="149"/>
      <c r="G58" s="149"/>
      <c r="H58" s="149"/>
      <c r="I58" s="150"/>
      <c r="J58" s="151">
        <f>J105</f>
        <v>0</v>
      </c>
      <c r="K58" s="152"/>
    </row>
    <row r="59" spans="2:47" s="7" customFormat="1" ht="24.95" customHeight="1">
      <c r="B59" s="146"/>
      <c r="C59" s="147"/>
      <c r="D59" s="148" t="s">
        <v>532</v>
      </c>
      <c r="E59" s="149"/>
      <c r="F59" s="149"/>
      <c r="G59" s="149"/>
      <c r="H59" s="149"/>
      <c r="I59" s="150"/>
      <c r="J59" s="151">
        <f>J119</f>
        <v>0</v>
      </c>
      <c r="K59" s="152"/>
    </row>
    <row r="60" spans="2:47" s="7" customFormat="1" ht="24.95" customHeight="1">
      <c r="B60" s="146"/>
      <c r="C60" s="147"/>
      <c r="D60" s="148" t="s">
        <v>533</v>
      </c>
      <c r="E60" s="149"/>
      <c r="F60" s="149"/>
      <c r="G60" s="149"/>
      <c r="H60" s="149"/>
      <c r="I60" s="150"/>
      <c r="J60" s="151">
        <f>J144</f>
        <v>0</v>
      </c>
      <c r="K60" s="152"/>
    </row>
    <row r="61" spans="2:47" s="1" customFormat="1" ht="21.75" customHeight="1">
      <c r="B61" s="38"/>
      <c r="C61" s="39"/>
      <c r="D61" s="39"/>
      <c r="E61" s="39"/>
      <c r="F61" s="39"/>
      <c r="G61" s="39"/>
      <c r="H61" s="39"/>
      <c r="I61" s="115"/>
      <c r="J61" s="39"/>
      <c r="K61" s="42"/>
    </row>
    <row r="62" spans="2:47" s="1" customFormat="1" ht="6.95" customHeight="1">
      <c r="B62" s="53"/>
      <c r="C62" s="54"/>
      <c r="D62" s="54"/>
      <c r="E62" s="54"/>
      <c r="F62" s="54"/>
      <c r="G62" s="54"/>
      <c r="H62" s="54"/>
      <c r="I62" s="136"/>
      <c r="J62" s="54"/>
      <c r="K62" s="55"/>
    </row>
    <row r="66" spans="2:63" s="1" customFormat="1" ht="6.95" customHeight="1">
      <c r="B66" s="56"/>
      <c r="C66" s="57"/>
      <c r="D66" s="57"/>
      <c r="E66" s="57"/>
      <c r="F66" s="57"/>
      <c r="G66" s="57"/>
      <c r="H66" s="57"/>
      <c r="I66" s="139"/>
      <c r="J66" s="57"/>
      <c r="K66" s="57"/>
      <c r="L66" s="58"/>
    </row>
    <row r="67" spans="2:63" s="1" customFormat="1" ht="36.950000000000003" customHeight="1">
      <c r="B67" s="38"/>
      <c r="C67" s="59" t="s">
        <v>118</v>
      </c>
      <c r="D67" s="60"/>
      <c r="E67" s="60"/>
      <c r="F67" s="60"/>
      <c r="G67" s="60"/>
      <c r="H67" s="60"/>
      <c r="I67" s="160"/>
      <c r="J67" s="60"/>
      <c r="K67" s="60"/>
      <c r="L67" s="58"/>
    </row>
    <row r="68" spans="2:63" s="1" customFormat="1" ht="6.95" customHeight="1">
      <c r="B68" s="38"/>
      <c r="C68" s="60"/>
      <c r="D68" s="60"/>
      <c r="E68" s="60"/>
      <c r="F68" s="60"/>
      <c r="G68" s="60"/>
      <c r="H68" s="60"/>
      <c r="I68" s="160"/>
      <c r="J68" s="60"/>
      <c r="K68" s="60"/>
      <c r="L68" s="58"/>
    </row>
    <row r="69" spans="2:63" s="1" customFormat="1" ht="14.45" customHeight="1">
      <c r="B69" s="38"/>
      <c r="C69" s="62" t="s">
        <v>18</v>
      </c>
      <c r="D69" s="60"/>
      <c r="E69" s="60"/>
      <c r="F69" s="60"/>
      <c r="G69" s="60"/>
      <c r="H69" s="60"/>
      <c r="I69" s="160"/>
      <c r="J69" s="60"/>
      <c r="K69" s="60"/>
      <c r="L69" s="58"/>
    </row>
    <row r="70" spans="2:63" s="1" customFormat="1" ht="16.5" customHeight="1">
      <c r="B70" s="38"/>
      <c r="C70" s="60"/>
      <c r="D70" s="60"/>
      <c r="E70" s="352" t="str">
        <f>E7</f>
        <v>Rekonstrukce ulice Chatařská v úseku Hlavní - Okrajová, Bořanovice Středočeský kraj</v>
      </c>
      <c r="F70" s="353"/>
      <c r="G70" s="353"/>
      <c r="H70" s="353"/>
      <c r="I70" s="160"/>
      <c r="J70" s="60"/>
      <c r="K70" s="60"/>
      <c r="L70" s="58"/>
    </row>
    <row r="71" spans="2:63" s="1" customFormat="1" ht="14.45" customHeight="1">
      <c r="B71" s="38"/>
      <c r="C71" s="62" t="s">
        <v>101</v>
      </c>
      <c r="D71" s="60"/>
      <c r="E71" s="60"/>
      <c r="F71" s="60"/>
      <c r="G71" s="60"/>
      <c r="H71" s="60"/>
      <c r="I71" s="160"/>
      <c r="J71" s="60"/>
      <c r="K71" s="60"/>
      <c r="L71" s="58"/>
    </row>
    <row r="72" spans="2:63" s="1" customFormat="1" ht="17.25" customHeight="1">
      <c r="B72" s="38"/>
      <c r="C72" s="60"/>
      <c r="D72" s="60"/>
      <c r="E72" s="343" t="str">
        <f>E9</f>
        <v>SO 401 - Veřejné osvětlení - neuznatené položky</v>
      </c>
      <c r="F72" s="354"/>
      <c r="G72" s="354"/>
      <c r="H72" s="354"/>
      <c r="I72" s="160"/>
      <c r="J72" s="60"/>
      <c r="K72" s="60"/>
      <c r="L72" s="58"/>
    </row>
    <row r="73" spans="2:63" s="1" customFormat="1" ht="6.95" customHeight="1">
      <c r="B73" s="38"/>
      <c r="C73" s="60"/>
      <c r="D73" s="60"/>
      <c r="E73" s="60"/>
      <c r="F73" s="60"/>
      <c r="G73" s="60"/>
      <c r="H73" s="60"/>
      <c r="I73" s="160"/>
      <c r="J73" s="60"/>
      <c r="K73" s="60"/>
      <c r="L73" s="58"/>
    </row>
    <row r="74" spans="2:63" s="1" customFormat="1" ht="18" customHeight="1">
      <c r="B74" s="38"/>
      <c r="C74" s="62" t="s">
        <v>23</v>
      </c>
      <c r="D74" s="60"/>
      <c r="E74" s="60"/>
      <c r="F74" s="161" t="str">
        <f>F12</f>
        <v>Ulice Chatařská</v>
      </c>
      <c r="G74" s="60"/>
      <c r="H74" s="60"/>
      <c r="I74" s="162" t="s">
        <v>25</v>
      </c>
      <c r="J74" s="70" t="str">
        <f>IF(J12="","",J12)</f>
        <v>11. 2. 2019</v>
      </c>
      <c r="K74" s="60"/>
      <c r="L74" s="58"/>
    </row>
    <row r="75" spans="2:63" s="1" customFormat="1" ht="6.95" customHeight="1">
      <c r="B75" s="38"/>
      <c r="C75" s="60"/>
      <c r="D75" s="60"/>
      <c r="E75" s="60"/>
      <c r="F75" s="60"/>
      <c r="G75" s="60"/>
      <c r="H75" s="60"/>
      <c r="I75" s="160"/>
      <c r="J75" s="60"/>
      <c r="K75" s="60"/>
      <c r="L75" s="58"/>
    </row>
    <row r="76" spans="2:63" s="1" customFormat="1">
      <c r="B76" s="38"/>
      <c r="C76" s="62" t="s">
        <v>27</v>
      </c>
      <c r="D76" s="60"/>
      <c r="E76" s="60"/>
      <c r="F76" s="161" t="str">
        <f>E15</f>
        <v>Obec Bořanovice</v>
      </c>
      <c r="G76" s="60"/>
      <c r="H76" s="60"/>
      <c r="I76" s="162" t="s">
        <v>35</v>
      </c>
      <c r="J76" s="161" t="str">
        <f>E21</f>
        <v>Sinpps s.r.o.</v>
      </c>
      <c r="K76" s="60"/>
      <c r="L76" s="58"/>
    </row>
    <row r="77" spans="2:63" s="1" customFormat="1" ht="14.45" customHeight="1">
      <c r="B77" s="38"/>
      <c r="C77" s="62" t="s">
        <v>33</v>
      </c>
      <c r="D77" s="60"/>
      <c r="E77" s="60"/>
      <c r="F77" s="161" t="str">
        <f>IF(E18="","",E18)</f>
        <v/>
      </c>
      <c r="G77" s="60"/>
      <c r="H77" s="60"/>
      <c r="I77" s="160"/>
      <c r="J77" s="60"/>
      <c r="K77" s="60"/>
      <c r="L77" s="58"/>
    </row>
    <row r="78" spans="2:63" s="1" customFormat="1" ht="10.35" customHeight="1">
      <c r="B78" s="38"/>
      <c r="C78" s="60"/>
      <c r="D78" s="60"/>
      <c r="E78" s="60"/>
      <c r="F78" s="60"/>
      <c r="G78" s="60"/>
      <c r="H78" s="60"/>
      <c r="I78" s="160"/>
      <c r="J78" s="60"/>
      <c r="K78" s="60"/>
      <c r="L78" s="58"/>
    </row>
    <row r="79" spans="2:63" s="9" customFormat="1" ht="29.25" customHeight="1">
      <c r="B79" s="163"/>
      <c r="C79" s="164" t="s">
        <v>119</v>
      </c>
      <c r="D79" s="165" t="s">
        <v>60</v>
      </c>
      <c r="E79" s="165" t="s">
        <v>56</v>
      </c>
      <c r="F79" s="165" t="s">
        <v>120</v>
      </c>
      <c r="G79" s="165" t="s">
        <v>121</v>
      </c>
      <c r="H79" s="165" t="s">
        <v>122</v>
      </c>
      <c r="I79" s="166" t="s">
        <v>123</v>
      </c>
      <c r="J79" s="165" t="s">
        <v>105</v>
      </c>
      <c r="K79" s="167" t="s">
        <v>124</v>
      </c>
      <c r="L79" s="168"/>
      <c r="M79" s="78" t="s">
        <v>125</v>
      </c>
      <c r="N79" s="79" t="s">
        <v>45</v>
      </c>
      <c r="O79" s="79" t="s">
        <v>126</v>
      </c>
      <c r="P79" s="79" t="s">
        <v>127</v>
      </c>
      <c r="Q79" s="79" t="s">
        <v>128</v>
      </c>
      <c r="R79" s="79" t="s">
        <v>129</v>
      </c>
      <c r="S79" s="79" t="s">
        <v>130</v>
      </c>
      <c r="T79" s="80" t="s">
        <v>131</v>
      </c>
    </row>
    <row r="80" spans="2:63" s="1" customFormat="1" ht="29.25" customHeight="1">
      <c r="B80" s="38"/>
      <c r="C80" s="84" t="s">
        <v>106</v>
      </c>
      <c r="D80" s="60"/>
      <c r="E80" s="60"/>
      <c r="F80" s="60"/>
      <c r="G80" s="60"/>
      <c r="H80" s="60"/>
      <c r="I80" s="160"/>
      <c r="J80" s="169">
        <f>BK80</f>
        <v>0</v>
      </c>
      <c r="K80" s="60"/>
      <c r="L80" s="58"/>
      <c r="M80" s="81"/>
      <c r="N80" s="82"/>
      <c r="O80" s="82"/>
      <c r="P80" s="170">
        <f>P81+P105+P119+P144</f>
        <v>0</v>
      </c>
      <c r="Q80" s="82"/>
      <c r="R80" s="170">
        <f>R81+R105+R119+R144</f>
        <v>0</v>
      </c>
      <c r="S80" s="82"/>
      <c r="T80" s="171">
        <f>T81+T105+T119+T144</f>
        <v>0</v>
      </c>
      <c r="AT80" s="21" t="s">
        <v>74</v>
      </c>
      <c r="AU80" s="21" t="s">
        <v>107</v>
      </c>
      <c r="BK80" s="172">
        <f>BK81+BK105+BK119+BK144</f>
        <v>0</v>
      </c>
    </row>
    <row r="81" spans="2:65" s="10" customFormat="1" ht="37.35" customHeight="1">
      <c r="B81" s="173"/>
      <c r="C81" s="174"/>
      <c r="D81" s="175" t="s">
        <v>74</v>
      </c>
      <c r="E81" s="176" t="s">
        <v>85</v>
      </c>
      <c r="F81" s="176" t="s">
        <v>135</v>
      </c>
      <c r="G81" s="174"/>
      <c r="H81" s="174"/>
      <c r="I81" s="177"/>
      <c r="J81" s="178">
        <f>BK81</f>
        <v>0</v>
      </c>
      <c r="K81" s="174"/>
      <c r="L81" s="179"/>
      <c r="M81" s="180"/>
      <c r="N81" s="181"/>
      <c r="O81" s="181"/>
      <c r="P81" s="182">
        <f>SUM(P82:P104)</f>
        <v>0</v>
      </c>
      <c r="Q81" s="181"/>
      <c r="R81" s="182">
        <f>SUM(R82:R104)</f>
        <v>0</v>
      </c>
      <c r="S81" s="181"/>
      <c r="T81" s="183">
        <f>SUM(T82:T104)</f>
        <v>0</v>
      </c>
      <c r="AR81" s="184" t="s">
        <v>83</v>
      </c>
      <c r="AT81" s="185" t="s">
        <v>74</v>
      </c>
      <c r="AU81" s="185" t="s">
        <v>75</v>
      </c>
      <c r="AY81" s="184" t="s">
        <v>134</v>
      </c>
      <c r="BK81" s="186">
        <f>SUM(BK82:BK104)</f>
        <v>0</v>
      </c>
    </row>
    <row r="82" spans="2:65" s="1" customFormat="1" ht="16.5" customHeight="1">
      <c r="B82" s="38"/>
      <c r="C82" s="189" t="s">
        <v>234</v>
      </c>
      <c r="D82" s="189" t="s">
        <v>136</v>
      </c>
      <c r="E82" s="190" t="s">
        <v>161</v>
      </c>
      <c r="F82" s="191" t="s">
        <v>162</v>
      </c>
      <c r="G82" s="192" t="s">
        <v>163</v>
      </c>
      <c r="H82" s="193">
        <v>2.25</v>
      </c>
      <c r="I82" s="194"/>
      <c r="J82" s="195">
        <f>ROUND(I82*H82,2)</f>
        <v>0</v>
      </c>
      <c r="K82" s="191" t="s">
        <v>140</v>
      </c>
      <c r="L82" s="58"/>
      <c r="M82" s="196" t="s">
        <v>21</v>
      </c>
      <c r="N82" s="197" t="s">
        <v>46</v>
      </c>
      <c r="O82" s="39"/>
      <c r="P82" s="198">
        <f>O82*H82</f>
        <v>0</v>
      </c>
      <c r="Q82" s="198">
        <v>0</v>
      </c>
      <c r="R82" s="198">
        <f>Q82*H82</f>
        <v>0</v>
      </c>
      <c r="S82" s="198">
        <v>0</v>
      </c>
      <c r="T82" s="199">
        <f>S82*H82</f>
        <v>0</v>
      </c>
      <c r="AR82" s="21" t="s">
        <v>141</v>
      </c>
      <c r="AT82" s="21" t="s">
        <v>136</v>
      </c>
      <c r="AU82" s="21" t="s">
        <v>83</v>
      </c>
      <c r="AY82" s="21" t="s">
        <v>134</v>
      </c>
      <c r="BE82" s="200">
        <f>IF(N82="základní",J82,0)</f>
        <v>0</v>
      </c>
      <c r="BF82" s="200">
        <f>IF(N82="snížená",J82,0)</f>
        <v>0</v>
      </c>
      <c r="BG82" s="200">
        <f>IF(N82="zákl. přenesená",J82,0)</f>
        <v>0</v>
      </c>
      <c r="BH82" s="200">
        <f>IF(N82="sníž. přenesená",J82,0)</f>
        <v>0</v>
      </c>
      <c r="BI82" s="200">
        <f>IF(N82="nulová",J82,0)</f>
        <v>0</v>
      </c>
      <c r="BJ82" s="21" t="s">
        <v>83</v>
      </c>
      <c r="BK82" s="200">
        <f>ROUND(I82*H82,2)</f>
        <v>0</v>
      </c>
      <c r="BL82" s="21" t="s">
        <v>141</v>
      </c>
      <c r="BM82" s="21" t="s">
        <v>534</v>
      </c>
    </row>
    <row r="83" spans="2:65" s="1" customFormat="1" ht="16.5" customHeight="1">
      <c r="B83" s="38"/>
      <c r="C83" s="189" t="s">
        <v>238</v>
      </c>
      <c r="D83" s="189" t="s">
        <v>136</v>
      </c>
      <c r="E83" s="190" t="s">
        <v>167</v>
      </c>
      <c r="F83" s="191" t="s">
        <v>168</v>
      </c>
      <c r="G83" s="192" t="s">
        <v>163</v>
      </c>
      <c r="H83" s="193">
        <v>2.25</v>
      </c>
      <c r="I83" s="194"/>
      <c r="J83" s="195">
        <f>ROUND(I83*H83,2)</f>
        <v>0</v>
      </c>
      <c r="K83" s="191" t="s">
        <v>140</v>
      </c>
      <c r="L83" s="58"/>
      <c r="M83" s="196" t="s">
        <v>21</v>
      </c>
      <c r="N83" s="197" t="s">
        <v>46</v>
      </c>
      <c r="O83" s="39"/>
      <c r="P83" s="198">
        <f>O83*H83</f>
        <v>0</v>
      </c>
      <c r="Q83" s="198">
        <v>0</v>
      </c>
      <c r="R83" s="198">
        <f>Q83*H83</f>
        <v>0</v>
      </c>
      <c r="S83" s="198">
        <v>0</v>
      </c>
      <c r="T83" s="199">
        <f>S83*H83</f>
        <v>0</v>
      </c>
      <c r="AR83" s="21" t="s">
        <v>141</v>
      </c>
      <c r="AT83" s="21" t="s">
        <v>136</v>
      </c>
      <c r="AU83" s="21" t="s">
        <v>83</v>
      </c>
      <c r="AY83" s="21" t="s">
        <v>134</v>
      </c>
      <c r="BE83" s="200">
        <f>IF(N83="základní",J83,0)</f>
        <v>0</v>
      </c>
      <c r="BF83" s="200">
        <f>IF(N83="snížená",J83,0)</f>
        <v>0</v>
      </c>
      <c r="BG83" s="200">
        <f>IF(N83="zákl. přenesená",J83,0)</f>
        <v>0</v>
      </c>
      <c r="BH83" s="200">
        <f>IF(N83="sníž. přenesená",J83,0)</f>
        <v>0</v>
      </c>
      <c r="BI83" s="200">
        <f>IF(N83="nulová",J83,0)</f>
        <v>0</v>
      </c>
      <c r="BJ83" s="21" t="s">
        <v>83</v>
      </c>
      <c r="BK83" s="200">
        <f>ROUND(I83*H83,2)</f>
        <v>0</v>
      </c>
      <c r="BL83" s="21" t="s">
        <v>141</v>
      </c>
      <c r="BM83" s="21" t="s">
        <v>535</v>
      </c>
    </row>
    <row r="84" spans="2:65" s="1" customFormat="1" ht="16.5" customHeight="1">
      <c r="B84" s="38"/>
      <c r="C84" s="189" t="s">
        <v>243</v>
      </c>
      <c r="D84" s="189" t="s">
        <v>136</v>
      </c>
      <c r="E84" s="190" t="s">
        <v>171</v>
      </c>
      <c r="F84" s="191" t="s">
        <v>536</v>
      </c>
      <c r="G84" s="192" t="s">
        <v>163</v>
      </c>
      <c r="H84" s="193">
        <v>103.8</v>
      </c>
      <c r="I84" s="194"/>
      <c r="J84" s="195">
        <f>ROUND(I84*H84,2)</f>
        <v>0</v>
      </c>
      <c r="K84" s="191" t="s">
        <v>140</v>
      </c>
      <c r="L84" s="58"/>
      <c r="M84" s="196" t="s">
        <v>21</v>
      </c>
      <c r="N84" s="197" t="s">
        <v>46</v>
      </c>
      <c r="O84" s="39"/>
      <c r="P84" s="198">
        <f>O84*H84</f>
        <v>0</v>
      </c>
      <c r="Q84" s="198">
        <v>0</v>
      </c>
      <c r="R84" s="198">
        <f>Q84*H84</f>
        <v>0</v>
      </c>
      <c r="S84" s="198">
        <v>0</v>
      </c>
      <c r="T84" s="199">
        <f>S84*H84</f>
        <v>0</v>
      </c>
      <c r="AR84" s="21" t="s">
        <v>141</v>
      </c>
      <c r="AT84" s="21" t="s">
        <v>136</v>
      </c>
      <c r="AU84" s="21" t="s">
        <v>83</v>
      </c>
      <c r="AY84" s="21" t="s">
        <v>134</v>
      </c>
      <c r="BE84" s="200">
        <f>IF(N84="základní",J84,0)</f>
        <v>0</v>
      </c>
      <c r="BF84" s="200">
        <f>IF(N84="snížená",J84,0)</f>
        <v>0</v>
      </c>
      <c r="BG84" s="200">
        <f>IF(N84="zákl. přenesená",J84,0)</f>
        <v>0</v>
      </c>
      <c r="BH84" s="200">
        <f>IF(N84="sníž. přenesená",J84,0)</f>
        <v>0</v>
      </c>
      <c r="BI84" s="200">
        <f>IF(N84="nulová",J84,0)</f>
        <v>0</v>
      </c>
      <c r="BJ84" s="21" t="s">
        <v>83</v>
      </c>
      <c r="BK84" s="200">
        <f>ROUND(I84*H84,2)</f>
        <v>0</v>
      </c>
      <c r="BL84" s="21" t="s">
        <v>141</v>
      </c>
      <c r="BM84" s="21" t="s">
        <v>537</v>
      </c>
    </row>
    <row r="85" spans="2:65" s="11" customFormat="1" ht="13.5">
      <c r="B85" s="201"/>
      <c r="C85" s="202"/>
      <c r="D85" s="203" t="s">
        <v>143</v>
      </c>
      <c r="E85" s="204" t="s">
        <v>21</v>
      </c>
      <c r="F85" s="205" t="s">
        <v>538</v>
      </c>
      <c r="G85" s="202"/>
      <c r="H85" s="206">
        <v>103.8</v>
      </c>
      <c r="I85" s="207"/>
      <c r="J85" s="202"/>
      <c r="K85" s="202"/>
      <c r="L85" s="208"/>
      <c r="M85" s="209"/>
      <c r="N85" s="210"/>
      <c r="O85" s="210"/>
      <c r="P85" s="210"/>
      <c r="Q85" s="210"/>
      <c r="R85" s="210"/>
      <c r="S85" s="210"/>
      <c r="T85" s="211"/>
      <c r="AT85" s="212" t="s">
        <v>143</v>
      </c>
      <c r="AU85" s="212" t="s">
        <v>83</v>
      </c>
      <c r="AV85" s="11" t="s">
        <v>85</v>
      </c>
      <c r="AW85" s="11" t="s">
        <v>39</v>
      </c>
      <c r="AX85" s="11" t="s">
        <v>75</v>
      </c>
      <c r="AY85" s="212" t="s">
        <v>134</v>
      </c>
    </row>
    <row r="86" spans="2:65" s="1" customFormat="1" ht="16.5" customHeight="1">
      <c r="B86" s="38"/>
      <c r="C86" s="189" t="s">
        <v>248</v>
      </c>
      <c r="D86" s="189" t="s">
        <v>136</v>
      </c>
      <c r="E86" s="190" t="s">
        <v>176</v>
      </c>
      <c r="F86" s="191" t="s">
        <v>539</v>
      </c>
      <c r="G86" s="192" t="s">
        <v>163</v>
      </c>
      <c r="H86" s="193">
        <v>103.8</v>
      </c>
      <c r="I86" s="194"/>
      <c r="J86" s="195">
        <f t="shared" ref="J86:J99" si="0">ROUND(I86*H86,2)</f>
        <v>0</v>
      </c>
      <c r="K86" s="191" t="s">
        <v>140</v>
      </c>
      <c r="L86" s="58"/>
      <c r="M86" s="196" t="s">
        <v>21</v>
      </c>
      <c r="N86" s="197" t="s">
        <v>46</v>
      </c>
      <c r="O86" s="39"/>
      <c r="P86" s="198">
        <f t="shared" ref="P86:P99" si="1">O86*H86</f>
        <v>0</v>
      </c>
      <c r="Q86" s="198">
        <v>0</v>
      </c>
      <c r="R86" s="198">
        <f t="shared" ref="R86:R99" si="2">Q86*H86</f>
        <v>0</v>
      </c>
      <c r="S86" s="198">
        <v>0</v>
      </c>
      <c r="T86" s="199">
        <f t="shared" ref="T86:T99" si="3">S86*H86</f>
        <v>0</v>
      </c>
      <c r="AR86" s="21" t="s">
        <v>141</v>
      </c>
      <c r="AT86" s="21" t="s">
        <v>136</v>
      </c>
      <c r="AU86" s="21" t="s">
        <v>83</v>
      </c>
      <c r="AY86" s="21" t="s">
        <v>134</v>
      </c>
      <c r="BE86" s="200">
        <f t="shared" ref="BE86:BE99" si="4">IF(N86="základní",J86,0)</f>
        <v>0</v>
      </c>
      <c r="BF86" s="200">
        <f t="shared" ref="BF86:BF99" si="5">IF(N86="snížená",J86,0)</f>
        <v>0</v>
      </c>
      <c r="BG86" s="200">
        <f t="shared" ref="BG86:BG99" si="6">IF(N86="zákl. přenesená",J86,0)</f>
        <v>0</v>
      </c>
      <c r="BH86" s="200">
        <f t="shared" ref="BH86:BH99" si="7">IF(N86="sníž. přenesená",J86,0)</f>
        <v>0</v>
      </c>
      <c r="BI86" s="200">
        <f t="shared" ref="BI86:BI99" si="8">IF(N86="nulová",J86,0)</f>
        <v>0</v>
      </c>
      <c r="BJ86" s="21" t="s">
        <v>83</v>
      </c>
      <c r="BK86" s="200">
        <f t="shared" ref="BK86:BK99" si="9">ROUND(I86*H86,2)</f>
        <v>0</v>
      </c>
      <c r="BL86" s="21" t="s">
        <v>141</v>
      </c>
      <c r="BM86" s="21" t="s">
        <v>540</v>
      </c>
    </row>
    <row r="87" spans="2:65" s="1" customFormat="1" ht="16.5" customHeight="1">
      <c r="B87" s="38"/>
      <c r="C87" s="189" t="s">
        <v>156</v>
      </c>
      <c r="D87" s="189" t="s">
        <v>136</v>
      </c>
      <c r="E87" s="190" t="s">
        <v>541</v>
      </c>
      <c r="F87" s="191" t="s">
        <v>542</v>
      </c>
      <c r="G87" s="192" t="s">
        <v>543</v>
      </c>
      <c r="H87" s="193">
        <v>9</v>
      </c>
      <c r="I87" s="194"/>
      <c r="J87" s="195">
        <f t="shared" si="0"/>
        <v>0</v>
      </c>
      <c r="K87" s="191" t="s">
        <v>21</v>
      </c>
      <c r="L87" s="58"/>
      <c r="M87" s="196" t="s">
        <v>21</v>
      </c>
      <c r="N87" s="197" t="s">
        <v>46</v>
      </c>
      <c r="O87" s="39"/>
      <c r="P87" s="198">
        <f t="shared" si="1"/>
        <v>0</v>
      </c>
      <c r="Q87" s="198">
        <v>0</v>
      </c>
      <c r="R87" s="198">
        <f t="shared" si="2"/>
        <v>0</v>
      </c>
      <c r="S87" s="198">
        <v>0</v>
      </c>
      <c r="T87" s="199">
        <f t="shared" si="3"/>
        <v>0</v>
      </c>
      <c r="AR87" s="21" t="s">
        <v>141</v>
      </c>
      <c r="AT87" s="21" t="s">
        <v>136</v>
      </c>
      <c r="AU87" s="21" t="s">
        <v>83</v>
      </c>
      <c r="AY87" s="21" t="s">
        <v>134</v>
      </c>
      <c r="BE87" s="200">
        <f t="shared" si="4"/>
        <v>0</v>
      </c>
      <c r="BF87" s="200">
        <f t="shared" si="5"/>
        <v>0</v>
      </c>
      <c r="BG87" s="200">
        <f t="shared" si="6"/>
        <v>0</v>
      </c>
      <c r="BH87" s="200">
        <f t="shared" si="7"/>
        <v>0</v>
      </c>
      <c r="BI87" s="200">
        <f t="shared" si="8"/>
        <v>0</v>
      </c>
      <c r="BJ87" s="21" t="s">
        <v>83</v>
      </c>
      <c r="BK87" s="200">
        <f t="shared" si="9"/>
        <v>0</v>
      </c>
      <c r="BL87" s="21" t="s">
        <v>141</v>
      </c>
      <c r="BM87" s="21" t="s">
        <v>179</v>
      </c>
    </row>
    <row r="88" spans="2:65" s="1" customFormat="1" ht="16.5" customHeight="1">
      <c r="B88" s="38"/>
      <c r="C88" s="189" t="s">
        <v>160</v>
      </c>
      <c r="D88" s="189" t="s">
        <v>136</v>
      </c>
      <c r="E88" s="190" t="s">
        <v>544</v>
      </c>
      <c r="F88" s="191" t="s">
        <v>545</v>
      </c>
      <c r="G88" s="192" t="s">
        <v>543</v>
      </c>
      <c r="H88" s="193">
        <v>9</v>
      </c>
      <c r="I88" s="194"/>
      <c r="J88" s="195">
        <f t="shared" si="0"/>
        <v>0</v>
      </c>
      <c r="K88" s="191" t="s">
        <v>21</v>
      </c>
      <c r="L88" s="58"/>
      <c r="M88" s="196" t="s">
        <v>21</v>
      </c>
      <c r="N88" s="197" t="s">
        <v>46</v>
      </c>
      <c r="O88" s="39"/>
      <c r="P88" s="198">
        <f t="shared" si="1"/>
        <v>0</v>
      </c>
      <c r="Q88" s="198">
        <v>0</v>
      </c>
      <c r="R88" s="198">
        <f t="shared" si="2"/>
        <v>0</v>
      </c>
      <c r="S88" s="198">
        <v>0</v>
      </c>
      <c r="T88" s="199">
        <f t="shared" si="3"/>
        <v>0</v>
      </c>
      <c r="AR88" s="21" t="s">
        <v>141</v>
      </c>
      <c r="AT88" s="21" t="s">
        <v>136</v>
      </c>
      <c r="AU88" s="21" t="s">
        <v>83</v>
      </c>
      <c r="AY88" s="21" t="s">
        <v>134</v>
      </c>
      <c r="BE88" s="200">
        <f t="shared" si="4"/>
        <v>0</v>
      </c>
      <c r="BF88" s="200">
        <f t="shared" si="5"/>
        <v>0</v>
      </c>
      <c r="BG88" s="200">
        <f t="shared" si="6"/>
        <v>0</v>
      </c>
      <c r="BH88" s="200">
        <f t="shared" si="7"/>
        <v>0</v>
      </c>
      <c r="BI88" s="200">
        <f t="shared" si="8"/>
        <v>0</v>
      </c>
      <c r="BJ88" s="21" t="s">
        <v>83</v>
      </c>
      <c r="BK88" s="200">
        <f t="shared" si="9"/>
        <v>0</v>
      </c>
      <c r="BL88" s="21" t="s">
        <v>141</v>
      </c>
      <c r="BM88" s="21" t="s">
        <v>188</v>
      </c>
    </row>
    <row r="89" spans="2:65" s="1" customFormat="1" ht="16.5" customHeight="1">
      <c r="B89" s="38"/>
      <c r="C89" s="189" t="s">
        <v>166</v>
      </c>
      <c r="D89" s="189" t="s">
        <v>136</v>
      </c>
      <c r="E89" s="190" t="s">
        <v>546</v>
      </c>
      <c r="F89" s="191" t="s">
        <v>547</v>
      </c>
      <c r="G89" s="192" t="s">
        <v>251</v>
      </c>
      <c r="H89" s="193">
        <v>125</v>
      </c>
      <c r="I89" s="194"/>
      <c r="J89" s="195">
        <f t="shared" si="0"/>
        <v>0</v>
      </c>
      <c r="K89" s="191" t="s">
        <v>21</v>
      </c>
      <c r="L89" s="58"/>
      <c r="M89" s="196" t="s">
        <v>21</v>
      </c>
      <c r="N89" s="197" t="s">
        <v>46</v>
      </c>
      <c r="O89" s="39"/>
      <c r="P89" s="198">
        <f t="shared" si="1"/>
        <v>0</v>
      </c>
      <c r="Q89" s="198">
        <v>0</v>
      </c>
      <c r="R89" s="198">
        <f t="shared" si="2"/>
        <v>0</v>
      </c>
      <c r="S89" s="198">
        <v>0</v>
      </c>
      <c r="T89" s="199">
        <f t="shared" si="3"/>
        <v>0</v>
      </c>
      <c r="AR89" s="21" t="s">
        <v>141</v>
      </c>
      <c r="AT89" s="21" t="s">
        <v>136</v>
      </c>
      <c r="AU89" s="21" t="s">
        <v>83</v>
      </c>
      <c r="AY89" s="21" t="s">
        <v>134</v>
      </c>
      <c r="BE89" s="200">
        <f t="shared" si="4"/>
        <v>0</v>
      </c>
      <c r="BF89" s="200">
        <f t="shared" si="5"/>
        <v>0</v>
      </c>
      <c r="BG89" s="200">
        <f t="shared" si="6"/>
        <v>0</v>
      </c>
      <c r="BH89" s="200">
        <f t="shared" si="7"/>
        <v>0</v>
      </c>
      <c r="BI89" s="200">
        <f t="shared" si="8"/>
        <v>0</v>
      </c>
      <c r="BJ89" s="21" t="s">
        <v>83</v>
      </c>
      <c r="BK89" s="200">
        <f t="shared" si="9"/>
        <v>0</v>
      </c>
      <c r="BL89" s="21" t="s">
        <v>141</v>
      </c>
      <c r="BM89" s="21" t="s">
        <v>196</v>
      </c>
    </row>
    <row r="90" spans="2:65" s="1" customFormat="1" ht="16.5" customHeight="1">
      <c r="B90" s="38"/>
      <c r="C90" s="189" t="s">
        <v>170</v>
      </c>
      <c r="D90" s="189" t="s">
        <v>136</v>
      </c>
      <c r="E90" s="190" t="s">
        <v>548</v>
      </c>
      <c r="F90" s="191" t="s">
        <v>549</v>
      </c>
      <c r="G90" s="192" t="s">
        <v>251</v>
      </c>
      <c r="H90" s="193">
        <v>34</v>
      </c>
      <c r="I90" s="194"/>
      <c r="J90" s="195">
        <f t="shared" si="0"/>
        <v>0</v>
      </c>
      <c r="K90" s="191" t="s">
        <v>21</v>
      </c>
      <c r="L90" s="58"/>
      <c r="M90" s="196" t="s">
        <v>21</v>
      </c>
      <c r="N90" s="197" t="s">
        <v>46</v>
      </c>
      <c r="O90" s="39"/>
      <c r="P90" s="198">
        <f t="shared" si="1"/>
        <v>0</v>
      </c>
      <c r="Q90" s="198">
        <v>0</v>
      </c>
      <c r="R90" s="198">
        <f t="shared" si="2"/>
        <v>0</v>
      </c>
      <c r="S90" s="198">
        <v>0</v>
      </c>
      <c r="T90" s="199">
        <f t="shared" si="3"/>
        <v>0</v>
      </c>
      <c r="AR90" s="21" t="s">
        <v>141</v>
      </c>
      <c r="AT90" s="21" t="s">
        <v>136</v>
      </c>
      <c r="AU90" s="21" t="s">
        <v>83</v>
      </c>
      <c r="AY90" s="21" t="s">
        <v>134</v>
      </c>
      <c r="BE90" s="200">
        <f t="shared" si="4"/>
        <v>0</v>
      </c>
      <c r="BF90" s="200">
        <f t="shared" si="5"/>
        <v>0</v>
      </c>
      <c r="BG90" s="200">
        <f t="shared" si="6"/>
        <v>0</v>
      </c>
      <c r="BH90" s="200">
        <f t="shared" si="7"/>
        <v>0</v>
      </c>
      <c r="BI90" s="200">
        <f t="shared" si="8"/>
        <v>0</v>
      </c>
      <c r="BJ90" s="21" t="s">
        <v>83</v>
      </c>
      <c r="BK90" s="200">
        <f t="shared" si="9"/>
        <v>0</v>
      </c>
      <c r="BL90" s="21" t="s">
        <v>141</v>
      </c>
      <c r="BM90" s="21" t="s">
        <v>204</v>
      </c>
    </row>
    <row r="91" spans="2:65" s="1" customFormat="1" ht="16.5" customHeight="1">
      <c r="B91" s="38"/>
      <c r="C91" s="189" t="s">
        <v>175</v>
      </c>
      <c r="D91" s="189" t="s">
        <v>136</v>
      </c>
      <c r="E91" s="190" t="s">
        <v>550</v>
      </c>
      <c r="F91" s="191" t="s">
        <v>551</v>
      </c>
      <c r="G91" s="192" t="s">
        <v>251</v>
      </c>
      <c r="H91" s="193">
        <v>310</v>
      </c>
      <c r="I91" s="194"/>
      <c r="J91" s="195">
        <f t="shared" si="0"/>
        <v>0</v>
      </c>
      <c r="K91" s="191" t="s">
        <v>21</v>
      </c>
      <c r="L91" s="58"/>
      <c r="M91" s="196" t="s">
        <v>21</v>
      </c>
      <c r="N91" s="197" t="s">
        <v>46</v>
      </c>
      <c r="O91" s="39"/>
      <c r="P91" s="198">
        <f t="shared" si="1"/>
        <v>0</v>
      </c>
      <c r="Q91" s="198">
        <v>0</v>
      </c>
      <c r="R91" s="198">
        <f t="shared" si="2"/>
        <v>0</v>
      </c>
      <c r="S91" s="198">
        <v>0</v>
      </c>
      <c r="T91" s="199">
        <f t="shared" si="3"/>
        <v>0</v>
      </c>
      <c r="AR91" s="21" t="s">
        <v>141</v>
      </c>
      <c r="AT91" s="21" t="s">
        <v>136</v>
      </c>
      <c r="AU91" s="21" t="s">
        <v>83</v>
      </c>
      <c r="AY91" s="21" t="s">
        <v>134</v>
      </c>
      <c r="BE91" s="200">
        <f t="shared" si="4"/>
        <v>0</v>
      </c>
      <c r="BF91" s="200">
        <f t="shared" si="5"/>
        <v>0</v>
      </c>
      <c r="BG91" s="200">
        <f t="shared" si="6"/>
        <v>0</v>
      </c>
      <c r="BH91" s="200">
        <f t="shared" si="7"/>
        <v>0</v>
      </c>
      <c r="BI91" s="200">
        <f t="shared" si="8"/>
        <v>0</v>
      </c>
      <c r="BJ91" s="21" t="s">
        <v>83</v>
      </c>
      <c r="BK91" s="200">
        <f t="shared" si="9"/>
        <v>0</v>
      </c>
      <c r="BL91" s="21" t="s">
        <v>141</v>
      </c>
      <c r="BM91" s="21" t="s">
        <v>214</v>
      </c>
    </row>
    <row r="92" spans="2:65" s="1" customFormat="1" ht="16.5" customHeight="1">
      <c r="B92" s="38"/>
      <c r="C92" s="189" t="s">
        <v>179</v>
      </c>
      <c r="D92" s="189" t="s">
        <v>136</v>
      </c>
      <c r="E92" s="190" t="s">
        <v>552</v>
      </c>
      <c r="F92" s="191" t="s">
        <v>553</v>
      </c>
      <c r="G92" s="192" t="s">
        <v>251</v>
      </c>
      <c r="H92" s="193">
        <v>295</v>
      </c>
      <c r="I92" s="194"/>
      <c r="J92" s="195">
        <f t="shared" si="0"/>
        <v>0</v>
      </c>
      <c r="K92" s="191" t="s">
        <v>21</v>
      </c>
      <c r="L92" s="58"/>
      <c r="M92" s="196" t="s">
        <v>21</v>
      </c>
      <c r="N92" s="197" t="s">
        <v>46</v>
      </c>
      <c r="O92" s="39"/>
      <c r="P92" s="198">
        <f t="shared" si="1"/>
        <v>0</v>
      </c>
      <c r="Q92" s="198">
        <v>0</v>
      </c>
      <c r="R92" s="198">
        <f t="shared" si="2"/>
        <v>0</v>
      </c>
      <c r="S92" s="198">
        <v>0</v>
      </c>
      <c r="T92" s="199">
        <f t="shared" si="3"/>
        <v>0</v>
      </c>
      <c r="AR92" s="21" t="s">
        <v>141</v>
      </c>
      <c r="AT92" s="21" t="s">
        <v>136</v>
      </c>
      <c r="AU92" s="21" t="s">
        <v>83</v>
      </c>
      <c r="AY92" s="21" t="s">
        <v>134</v>
      </c>
      <c r="BE92" s="200">
        <f t="shared" si="4"/>
        <v>0</v>
      </c>
      <c r="BF92" s="200">
        <f t="shared" si="5"/>
        <v>0</v>
      </c>
      <c r="BG92" s="200">
        <f t="shared" si="6"/>
        <v>0</v>
      </c>
      <c r="BH92" s="200">
        <f t="shared" si="7"/>
        <v>0</v>
      </c>
      <c r="BI92" s="200">
        <f t="shared" si="8"/>
        <v>0</v>
      </c>
      <c r="BJ92" s="21" t="s">
        <v>83</v>
      </c>
      <c r="BK92" s="200">
        <f t="shared" si="9"/>
        <v>0</v>
      </c>
      <c r="BL92" s="21" t="s">
        <v>141</v>
      </c>
      <c r="BM92" s="21" t="s">
        <v>225</v>
      </c>
    </row>
    <row r="93" spans="2:65" s="1" customFormat="1" ht="16.5" customHeight="1">
      <c r="B93" s="38"/>
      <c r="C93" s="189" t="s">
        <v>184</v>
      </c>
      <c r="D93" s="189" t="s">
        <v>136</v>
      </c>
      <c r="E93" s="190" t="s">
        <v>554</v>
      </c>
      <c r="F93" s="191" t="s">
        <v>555</v>
      </c>
      <c r="G93" s="192" t="s">
        <v>163</v>
      </c>
      <c r="H93" s="193">
        <v>2.25</v>
      </c>
      <c r="I93" s="194"/>
      <c r="J93" s="195">
        <f t="shared" si="0"/>
        <v>0</v>
      </c>
      <c r="K93" s="191" t="s">
        <v>21</v>
      </c>
      <c r="L93" s="58"/>
      <c r="M93" s="196" t="s">
        <v>21</v>
      </c>
      <c r="N93" s="197" t="s">
        <v>46</v>
      </c>
      <c r="O93" s="39"/>
      <c r="P93" s="198">
        <f t="shared" si="1"/>
        <v>0</v>
      </c>
      <c r="Q93" s="198">
        <v>0</v>
      </c>
      <c r="R93" s="198">
        <f t="shared" si="2"/>
        <v>0</v>
      </c>
      <c r="S93" s="198">
        <v>0</v>
      </c>
      <c r="T93" s="199">
        <f t="shared" si="3"/>
        <v>0</v>
      </c>
      <c r="AR93" s="21" t="s">
        <v>141</v>
      </c>
      <c r="AT93" s="21" t="s">
        <v>136</v>
      </c>
      <c r="AU93" s="21" t="s">
        <v>83</v>
      </c>
      <c r="AY93" s="21" t="s">
        <v>134</v>
      </c>
      <c r="BE93" s="200">
        <f t="shared" si="4"/>
        <v>0</v>
      </c>
      <c r="BF93" s="200">
        <f t="shared" si="5"/>
        <v>0</v>
      </c>
      <c r="BG93" s="200">
        <f t="shared" si="6"/>
        <v>0</v>
      </c>
      <c r="BH93" s="200">
        <f t="shared" si="7"/>
        <v>0</v>
      </c>
      <c r="BI93" s="200">
        <f t="shared" si="8"/>
        <v>0</v>
      </c>
      <c r="BJ93" s="21" t="s">
        <v>83</v>
      </c>
      <c r="BK93" s="200">
        <f t="shared" si="9"/>
        <v>0</v>
      </c>
      <c r="BL93" s="21" t="s">
        <v>141</v>
      </c>
      <c r="BM93" s="21" t="s">
        <v>231</v>
      </c>
    </row>
    <row r="94" spans="2:65" s="1" customFormat="1" ht="16.5" customHeight="1">
      <c r="B94" s="38"/>
      <c r="C94" s="189" t="s">
        <v>188</v>
      </c>
      <c r="D94" s="189" t="s">
        <v>136</v>
      </c>
      <c r="E94" s="190" t="s">
        <v>556</v>
      </c>
      <c r="F94" s="191" t="s">
        <v>557</v>
      </c>
      <c r="G94" s="192" t="s">
        <v>251</v>
      </c>
      <c r="H94" s="193">
        <v>270</v>
      </c>
      <c r="I94" s="194"/>
      <c r="J94" s="195">
        <f t="shared" si="0"/>
        <v>0</v>
      </c>
      <c r="K94" s="191" t="s">
        <v>21</v>
      </c>
      <c r="L94" s="58"/>
      <c r="M94" s="196" t="s">
        <v>21</v>
      </c>
      <c r="N94" s="197" t="s">
        <v>46</v>
      </c>
      <c r="O94" s="39"/>
      <c r="P94" s="198">
        <f t="shared" si="1"/>
        <v>0</v>
      </c>
      <c r="Q94" s="198">
        <v>0</v>
      </c>
      <c r="R94" s="198">
        <f t="shared" si="2"/>
        <v>0</v>
      </c>
      <c r="S94" s="198">
        <v>0</v>
      </c>
      <c r="T94" s="199">
        <f t="shared" si="3"/>
        <v>0</v>
      </c>
      <c r="AR94" s="21" t="s">
        <v>141</v>
      </c>
      <c r="AT94" s="21" t="s">
        <v>136</v>
      </c>
      <c r="AU94" s="21" t="s">
        <v>83</v>
      </c>
      <c r="AY94" s="21" t="s">
        <v>134</v>
      </c>
      <c r="BE94" s="200">
        <f t="shared" si="4"/>
        <v>0</v>
      </c>
      <c r="BF94" s="200">
        <f t="shared" si="5"/>
        <v>0</v>
      </c>
      <c r="BG94" s="200">
        <f t="shared" si="6"/>
        <v>0</v>
      </c>
      <c r="BH94" s="200">
        <f t="shared" si="7"/>
        <v>0</v>
      </c>
      <c r="BI94" s="200">
        <f t="shared" si="8"/>
        <v>0</v>
      </c>
      <c r="BJ94" s="21" t="s">
        <v>83</v>
      </c>
      <c r="BK94" s="200">
        <f t="shared" si="9"/>
        <v>0</v>
      </c>
      <c r="BL94" s="21" t="s">
        <v>141</v>
      </c>
      <c r="BM94" s="21" t="s">
        <v>238</v>
      </c>
    </row>
    <row r="95" spans="2:65" s="1" customFormat="1" ht="16.5" customHeight="1">
      <c r="B95" s="38"/>
      <c r="C95" s="189" t="s">
        <v>192</v>
      </c>
      <c r="D95" s="189" t="s">
        <v>136</v>
      </c>
      <c r="E95" s="190" t="s">
        <v>558</v>
      </c>
      <c r="F95" s="191" t="s">
        <v>559</v>
      </c>
      <c r="G95" s="192" t="s">
        <v>251</v>
      </c>
      <c r="H95" s="193">
        <v>38</v>
      </c>
      <c r="I95" s="194"/>
      <c r="J95" s="195">
        <f t="shared" si="0"/>
        <v>0</v>
      </c>
      <c r="K95" s="191" t="s">
        <v>21</v>
      </c>
      <c r="L95" s="58"/>
      <c r="M95" s="196" t="s">
        <v>21</v>
      </c>
      <c r="N95" s="197" t="s">
        <v>46</v>
      </c>
      <c r="O95" s="39"/>
      <c r="P95" s="198">
        <f t="shared" si="1"/>
        <v>0</v>
      </c>
      <c r="Q95" s="198">
        <v>0</v>
      </c>
      <c r="R95" s="198">
        <f t="shared" si="2"/>
        <v>0</v>
      </c>
      <c r="S95" s="198">
        <v>0</v>
      </c>
      <c r="T95" s="199">
        <f t="shared" si="3"/>
        <v>0</v>
      </c>
      <c r="AR95" s="21" t="s">
        <v>141</v>
      </c>
      <c r="AT95" s="21" t="s">
        <v>136</v>
      </c>
      <c r="AU95" s="21" t="s">
        <v>83</v>
      </c>
      <c r="AY95" s="21" t="s">
        <v>134</v>
      </c>
      <c r="BE95" s="200">
        <f t="shared" si="4"/>
        <v>0</v>
      </c>
      <c r="BF95" s="200">
        <f t="shared" si="5"/>
        <v>0</v>
      </c>
      <c r="BG95" s="200">
        <f t="shared" si="6"/>
        <v>0</v>
      </c>
      <c r="BH95" s="200">
        <f t="shared" si="7"/>
        <v>0</v>
      </c>
      <c r="BI95" s="200">
        <f t="shared" si="8"/>
        <v>0</v>
      </c>
      <c r="BJ95" s="21" t="s">
        <v>83</v>
      </c>
      <c r="BK95" s="200">
        <f t="shared" si="9"/>
        <v>0</v>
      </c>
      <c r="BL95" s="21" t="s">
        <v>141</v>
      </c>
      <c r="BM95" s="21" t="s">
        <v>248</v>
      </c>
    </row>
    <row r="96" spans="2:65" s="1" customFormat="1" ht="16.5" customHeight="1">
      <c r="B96" s="38"/>
      <c r="C96" s="189" t="s">
        <v>196</v>
      </c>
      <c r="D96" s="189" t="s">
        <v>136</v>
      </c>
      <c r="E96" s="190" t="s">
        <v>560</v>
      </c>
      <c r="F96" s="191" t="s">
        <v>561</v>
      </c>
      <c r="G96" s="192" t="s">
        <v>251</v>
      </c>
      <c r="H96" s="193">
        <v>270</v>
      </c>
      <c r="I96" s="194"/>
      <c r="J96" s="195">
        <f t="shared" si="0"/>
        <v>0</v>
      </c>
      <c r="K96" s="191" t="s">
        <v>21</v>
      </c>
      <c r="L96" s="58"/>
      <c r="M96" s="196" t="s">
        <v>21</v>
      </c>
      <c r="N96" s="197" t="s">
        <v>46</v>
      </c>
      <c r="O96" s="39"/>
      <c r="P96" s="198">
        <f t="shared" si="1"/>
        <v>0</v>
      </c>
      <c r="Q96" s="198">
        <v>0</v>
      </c>
      <c r="R96" s="198">
        <f t="shared" si="2"/>
        <v>0</v>
      </c>
      <c r="S96" s="198">
        <v>0</v>
      </c>
      <c r="T96" s="199">
        <f t="shared" si="3"/>
        <v>0</v>
      </c>
      <c r="AR96" s="21" t="s">
        <v>141</v>
      </c>
      <c r="AT96" s="21" t="s">
        <v>136</v>
      </c>
      <c r="AU96" s="21" t="s">
        <v>83</v>
      </c>
      <c r="AY96" s="21" t="s">
        <v>134</v>
      </c>
      <c r="BE96" s="200">
        <f t="shared" si="4"/>
        <v>0</v>
      </c>
      <c r="BF96" s="200">
        <f t="shared" si="5"/>
        <v>0</v>
      </c>
      <c r="BG96" s="200">
        <f t="shared" si="6"/>
        <v>0</v>
      </c>
      <c r="BH96" s="200">
        <f t="shared" si="7"/>
        <v>0</v>
      </c>
      <c r="BI96" s="200">
        <f t="shared" si="8"/>
        <v>0</v>
      </c>
      <c r="BJ96" s="21" t="s">
        <v>83</v>
      </c>
      <c r="BK96" s="200">
        <f t="shared" si="9"/>
        <v>0</v>
      </c>
      <c r="BL96" s="21" t="s">
        <v>141</v>
      </c>
      <c r="BM96" s="21" t="s">
        <v>260</v>
      </c>
    </row>
    <row r="97" spans="2:65" s="1" customFormat="1" ht="16.5" customHeight="1">
      <c r="B97" s="38"/>
      <c r="C97" s="189" t="s">
        <v>10</v>
      </c>
      <c r="D97" s="189" t="s">
        <v>136</v>
      </c>
      <c r="E97" s="190" t="s">
        <v>562</v>
      </c>
      <c r="F97" s="191" t="s">
        <v>563</v>
      </c>
      <c r="G97" s="192" t="s">
        <v>251</v>
      </c>
      <c r="H97" s="193">
        <v>125</v>
      </c>
      <c r="I97" s="194"/>
      <c r="J97" s="195">
        <f t="shared" si="0"/>
        <v>0</v>
      </c>
      <c r="K97" s="191" t="s">
        <v>21</v>
      </c>
      <c r="L97" s="58"/>
      <c r="M97" s="196" t="s">
        <v>21</v>
      </c>
      <c r="N97" s="197" t="s">
        <v>46</v>
      </c>
      <c r="O97" s="39"/>
      <c r="P97" s="198">
        <f t="shared" si="1"/>
        <v>0</v>
      </c>
      <c r="Q97" s="198">
        <v>0</v>
      </c>
      <c r="R97" s="198">
        <f t="shared" si="2"/>
        <v>0</v>
      </c>
      <c r="S97" s="198">
        <v>0</v>
      </c>
      <c r="T97" s="199">
        <f t="shared" si="3"/>
        <v>0</v>
      </c>
      <c r="AR97" s="21" t="s">
        <v>141</v>
      </c>
      <c r="AT97" s="21" t="s">
        <v>136</v>
      </c>
      <c r="AU97" s="21" t="s">
        <v>83</v>
      </c>
      <c r="AY97" s="21" t="s">
        <v>134</v>
      </c>
      <c r="BE97" s="200">
        <f t="shared" si="4"/>
        <v>0</v>
      </c>
      <c r="BF97" s="200">
        <f t="shared" si="5"/>
        <v>0</v>
      </c>
      <c r="BG97" s="200">
        <f t="shared" si="6"/>
        <v>0</v>
      </c>
      <c r="BH97" s="200">
        <f t="shared" si="7"/>
        <v>0</v>
      </c>
      <c r="BI97" s="200">
        <f t="shared" si="8"/>
        <v>0</v>
      </c>
      <c r="BJ97" s="21" t="s">
        <v>83</v>
      </c>
      <c r="BK97" s="200">
        <f t="shared" si="9"/>
        <v>0</v>
      </c>
      <c r="BL97" s="21" t="s">
        <v>141</v>
      </c>
      <c r="BM97" s="21" t="s">
        <v>270</v>
      </c>
    </row>
    <row r="98" spans="2:65" s="1" customFormat="1" ht="16.5" customHeight="1">
      <c r="B98" s="38"/>
      <c r="C98" s="189" t="s">
        <v>204</v>
      </c>
      <c r="D98" s="189" t="s">
        <v>136</v>
      </c>
      <c r="E98" s="190" t="s">
        <v>564</v>
      </c>
      <c r="F98" s="191" t="s">
        <v>565</v>
      </c>
      <c r="G98" s="192" t="s">
        <v>163</v>
      </c>
      <c r="H98" s="193">
        <v>42</v>
      </c>
      <c r="I98" s="194"/>
      <c r="J98" s="195">
        <f t="shared" si="0"/>
        <v>0</v>
      </c>
      <c r="K98" s="191" t="s">
        <v>21</v>
      </c>
      <c r="L98" s="58"/>
      <c r="M98" s="196" t="s">
        <v>21</v>
      </c>
      <c r="N98" s="197" t="s">
        <v>46</v>
      </c>
      <c r="O98" s="39"/>
      <c r="P98" s="198">
        <f t="shared" si="1"/>
        <v>0</v>
      </c>
      <c r="Q98" s="198">
        <v>0</v>
      </c>
      <c r="R98" s="198">
        <f t="shared" si="2"/>
        <v>0</v>
      </c>
      <c r="S98" s="198">
        <v>0</v>
      </c>
      <c r="T98" s="199">
        <f t="shared" si="3"/>
        <v>0</v>
      </c>
      <c r="AR98" s="21" t="s">
        <v>141</v>
      </c>
      <c r="AT98" s="21" t="s">
        <v>136</v>
      </c>
      <c r="AU98" s="21" t="s">
        <v>83</v>
      </c>
      <c r="AY98" s="21" t="s">
        <v>134</v>
      </c>
      <c r="BE98" s="200">
        <f t="shared" si="4"/>
        <v>0</v>
      </c>
      <c r="BF98" s="200">
        <f t="shared" si="5"/>
        <v>0</v>
      </c>
      <c r="BG98" s="200">
        <f t="shared" si="6"/>
        <v>0</v>
      </c>
      <c r="BH98" s="200">
        <f t="shared" si="7"/>
        <v>0</v>
      </c>
      <c r="BI98" s="200">
        <f t="shared" si="8"/>
        <v>0</v>
      </c>
      <c r="BJ98" s="21" t="s">
        <v>83</v>
      </c>
      <c r="BK98" s="200">
        <f t="shared" si="9"/>
        <v>0</v>
      </c>
      <c r="BL98" s="21" t="s">
        <v>141</v>
      </c>
      <c r="BM98" s="21" t="s">
        <v>279</v>
      </c>
    </row>
    <row r="99" spans="2:65" s="1" customFormat="1" ht="16.5" customHeight="1">
      <c r="B99" s="38"/>
      <c r="C99" s="189" t="s">
        <v>254</v>
      </c>
      <c r="D99" s="189" t="s">
        <v>136</v>
      </c>
      <c r="E99" s="190" t="s">
        <v>205</v>
      </c>
      <c r="F99" s="191" t="s">
        <v>206</v>
      </c>
      <c r="G99" s="192" t="s">
        <v>163</v>
      </c>
      <c r="H99" s="193">
        <v>106.05</v>
      </c>
      <c r="I99" s="194"/>
      <c r="J99" s="195">
        <f t="shared" si="0"/>
        <v>0</v>
      </c>
      <c r="K99" s="191" t="s">
        <v>140</v>
      </c>
      <c r="L99" s="58"/>
      <c r="M99" s="196" t="s">
        <v>21</v>
      </c>
      <c r="N99" s="197" t="s">
        <v>46</v>
      </c>
      <c r="O99" s="39"/>
      <c r="P99" s="198">
        <f t="shared" si="1"/>
        <v>0</v>
      </c>
      <c r="Q99" s="198">
        <v>0</v>
      </c>
      <c r="R99" s="198">
        <f t="shared" si="2"/>
        <v>0</v>
      </c>
      <c r="S99" s="198">
        <v>0</v>
      </c>
      <c r="T99" s="199">
        <f t="shared" si="3"/>
        <v>0</v>
      </c>
      <c r="AR99" s="21" t="s">
        <v>141</v>
      </c>
      <c r="AT99" s="21" t="s">
        <v>136</v>
      </c>
      <c r="AU99" s="21" t="s">
        <v>83</v>
      </c>
      <c r="AY99" s="21" t="s">
        <v>134</v>
      </c>
      <c r="BE99" s="200">
        <f t="shared" si="4"/>
        <v>0</v>
      </c>
      <c r="BF99" s="200">
        <f t="shared" si="5"/>
        <v>0</v>
      </c>
      <c r="BG99" s="200">
        <f t="shared" si="6"/>
        <v>0</v>
      </c>
      <c r="BH99" s="200">
        <f t="shared" si="7"/>
        <v>0</v>
      </c>
      <c r="BI99" s="200">
        <f t="shared" si="8"/>
        <v>0</v>
      </c>
      <c r="BJ99" s="21" t="s">
        <v>83</v>
      </c>
      <c r="BK99" s="200">
        <f t="shared" si="9"/>
        <v>0</v>
      </c>
      <c r="BL99" s="21" t="s">
        <v>141</v>
      </c>
      <c r="BM99" s="21" t="s">
        <v>566</v>
      </c>
    </row>
    <row r="100" spans="2:65" s="11" customFormat="1" ht="13.5">
      <c r="B100" s="201"/>
      <c r="C100" s="202"/>
      <c r="D100" s="203" t="s">
        <v>143</v>
      </c>
      <c r="E100" s="204" t="s">
        <v>21</v>
      </c>
      <c r="F100" s="205" t="s">
        <v>567</v>
      </c>
      <c r="G100" s="202"/>
      <c r="H100" s="206">
        <v>106.05</v>
      </c>
      <c r="I100" s="207"/>
      <c r="J100" s="202"/>
      <c r="K100" s="202"/>
      <c r="L100" s="208"/>
      <c r="M100" s="209"/>
      <c r="N100" s="210"/>
      <c r="O100" s="210"/>
      <c r="P100" s="210"/>
      <c r="Q100" s="210"/>
      <c r="R100" s="210"/>
      <c r="S100" s="210"/>
      <c r="T100" s="211"/>
      <c r="AT100" s="212" t="s">
        <v>143</v>
      </c>
      <c r="AU100" s="212" t="s">
        <v>83</v>
      </c>
      <c r="AV100" s="11" t="s">
        <v>85</v>
      </c>
      <c r="AW100" s="11" t="s">
        <v>39</v>
      </c>
      <c r="AX100" s="11" t="s">
        <v>83</v>
      </c>
      <c r="AY100" s="212" t="s">
        <v>134</v>
      </c>
    </row>
    <row r="101" spans="2:65" s="1" customFormat="1" ht="25.5" customHeight="1">
      <c r="B101" s="38"/>
      <c r="C101" s="189" t="s">
        <v>260</v>
      </c>
      <c r="D101" s="189" t="s">
        <v>136</v>
      </c>
      <c r="E101" s="190" t="s">
        <v>210</v>
      </c>
      <c r="F101" s="191" t="s">
        <v>211</v>
      </c>
      <c r="G101" s="192" t="s">
        <v>163</v>
      </c>
      <c r="H101" s="193">
        <v>1590.75</v>
      </c>
      <c r="I101" s="194"/>
      <c r="J101" s="195">
        <f>ROUND(I101*H101,2)</f>
        <v>0</v>
      </c>
      <c r="K101" s="191" t="s">
        <v>140</v>
      </c>
      <c r="L101" s="58"/>
      <c r="M101" s="196" t="s">
        <v>21</v>
      </c>
      <c r="N101" s="197" t="s">
        <v>46</v>
      </c>
      <c r="O101" s="39"/>
      <c r="P101" s="198">
        <f>O101*H101</f>
        <v>0</v>
      </c>
      <c r="Q101" s="198">
        <v>0</v>
      </c>
      <c r="R101" s="198">
        <f>Q101*H101</f>
        <v>0</v>
      </c>
      <c r="S101" s="198">
        <v>0</v>
      </c>
      <c r="T101" s="199">
        <f>S101*H101</f>
        <v>0</v>
      </c>
      <c r="AR101" s="21" t="s">
        <v>141</v>
      </c>
      <c r="AT101" s="21" t="s">
        <v>136</v>
      </c>
      <c r="AU101" s="21" t="s">
        <v>83</v>
      </c>
      <c r="AY101" s="21" t="s">
        <v>134</v>
      </c>
      <c r="BE101" s="200">
        <f>IF(N101="základní",J101,0)</f>
        <v>0</v>
      </c>
      <c r="BF101" s="200">
        <f>IF(N101="snížená",J101,0)</f>
        <v>0</v>
      </c>
      <c r="BG101" s="200">
        <f>IF(N101="zákl. přenesená",J101,0)</f>
        <v>0</v>
      </c>
      <c r="BH101" s="200">
        <f>IF(N101="sníž. přenesená",J101,0)</f>
        <v>0</v>
      </c>
      <c r="BI101" s="200">
        <f>IF(N101="nulová",J101,0)</f>
        <v>0</v>
      </c>
      <c r="BJ101" s="21" t="s">
        <v>83</v>
      </c>
      <c r="BK101" s="200">
        <f>ROUND(I101*H101,2)</f>
        <v>0</v>
      </c>
      <c r="BL101" s="21" t="s">
        <v>141</v>
      </c>
      <c r="BM101" s="21" t="s">
        <v>568</v>
      </c>
    </row>
    <row r="102" spans="2:65" s="11" customFormat="1" ht="13.5">
      <c r="B102" s="201"/>
      <c r="C102" s="202"/>
      <c r="D102" s="203" t="s">
        <v>143</v>
      </c>
      <c r="E102" s="204" t="s">
        <v>21</v>
      </c>
      <c r="F102" s="205" t="s">
        <v>569</v>
      </c>
      <c r="G102" s="202"/>
      <c r="H102" s="206">
        <v>1590.75</v>
      </c>
      <c r="I102" s="207"/>
      <c r="J102" s="202"/>
      <c r="K102" s="202"/>
      <c r="L102" s="208"/>
      <c r="M102" s="209"/>
      <c r="N102" s="210"/>
      <c r="O102" s="210"/>
      <c r="P102" s="210"/>
      <c r="Q102" s="210"/>
      <c r="R102" s="210"/>
      <c r="S102" s="210"/>
      <c r="T102" s="211"/>
      <c r="AT102" s="212" t="s">
        <v>143</v>
      </c>
      <c r="AU102" s="212" t="s">
        <v>83</v>
      </c>
      <c r="AV102" s="11" t="s">
        <v>85</v>
      </c>
      <c r="AW102" s="11" t="s">
        <v>39</v>
      </c>
      <c r="AX102" s="11" t="s">
        <v>83</v>
      </c>
      <c r="AY102" s="212" t="s">
        <v>134</v>
      </c>
    </row>
    <row r="103" spans="2:65" s="1" customFormat="1" ht="25.5" customHeight="1">
      <c r="B103" s="38"/>
      <c r="C103" s="189" t="s">
        <v>265</v>
      </c>
      <c r="D103" s="189" t="s">
        <v>136</v>
      </c>
      <c r="E103" s="190" t="s">
        <v>402</v>
      </c>
      <c r="F103" s="191" t="s">
        <v>570</v>
      </c>
      <c r="G103" s="192" t="s">
        <v>390</v>
      </c>
      <c r="H103" s="193">
        <v>169.68</v>
      </c>
      <c r="I103" s="194"/>
      <c r="J103" s="195">
        <f>ROUND(I103*H103,2)</f>
        <v>0</v>
      </c>
      <c r="K103" s="191" t="s">
        <v>140</v>
      </c>
      <c r="L103" s="58"/>
      <c r="M103" s="196" t="s">
        <v>21</v>
      </c>
      <c r="N103" s="197" t="s">
        <v>46</v>
      </c>
      <c r="O103" s="39"/>
      <c r="P103" s="198">
        <f>O103*H103</f>
        <v>0</v>
      </c>
      <c r="Q103" s="198">
        <v>0</v>
      </c>
      <c r="R103" s="198">
        <f>Q103*H103</f>
        <v>0</v>
      </c>
      <c r="S103" s="198">
        <v>0</v>
      </c>
      <c r="T103" s="199">
        <f>S103*H103</f>
        <v>0</v>
      </c>
      <c r="AR103" s="21" t="s">
        <v>141</v>
      </c>
      <c r="AT103" s="21" t="s">
        <v>136</v>
      </c>
      <c r="AU103" s="21" t="s">
        <v>83</v>
      </c>
      <c r="AY103" s="21" t="s">
        <v>134</v>
      </c>
      <c r="BE103" s="200">
        <f>IF(N103="základní",J103,0)</f>
        <v>0</v>
      </c>
      <c r="BF103" s="200">
        <f>IF(N103="snížená",J103,0)</f>
        <v>0</v>
      </c>
      <c r="BG103" s="200">
        <f>IF(N103="zákl. přenesená",J103,0)</f>
        <v>0</v>
      </c>
      <c r="BH103" s="200">
        <f>IF(N103="sníž. přenesená",J103,0)</f>
        <v>0</v>
      </c>
      <c r="BI103" s="200">
        <f>IF(N103="nulová",J103,0)</f>
        <v>0</v>
      </c>
      <c r="BJ103" s="21" t="s">
        <v>83</v>
      </c>
      <c r="BK103" s="200">
        <f>ROUND(I103*H103,2)</f>
        <v>0</v>
      </c>
      <c r="BL103" s="21" t="s">
        <v>141</v>
      </c>
      <c r="BM103" s="21" t="s">
        <v>571</v>
      </c>
    </row>
    <row r="104" spans="2:65" s="11" customFormat="1" ht="13.5">
      <c r="B104" s="201"/>
      <c r="C104" s="202"/>
      <c r="D104" s="203" t="s">
        <v>143</v>
      </c>
      <c r="E104" s="204" t="s">
        <v>21</v>
      </c>
      <c r="F104" s="205" t="s">
        <v>572</v>
      </c>
      <c r="G104" s="202"/>
      <c r="H104" s="206">
        <v>169.68</v>
      </c>
      <c r="I104" s="207"/>
      <c r="J104" s="202"/>
      <c r="K104" s="202"/>
      <c r="L104" s="208"/>
      <c r="M104" s="209"/>
      <c r="N104" s="210"/>
      <c r="O104" s="210"/>
      <c r="P104" s="210"/>
      <c r="Q104" s="210"/>
      <c r="R104" s="210"/>
      <c r="S104" s="210"/>
      <c r="T104" s="211"/>
      <c r="AT104" s="212" t="s">
        <v>143</v>
      </c>
      <c r="AU104" s="212" t="s">
        <v>83</v>
      </c>
      <c r="AV104" s="11" t="s">
        <v>85</v>
      </c>
      <c r="AW104" s="11" t="s">
        <v>39</v>
      </c>
      <c r="AX104" s="11" t="s">
        <v>83</v>
      </c>
      <c r="AY104" s="212" t="s">
        <v>134</v>
      </c>
    </row>
    <row r="105" spans="2:65" s="10" customFormat="1" ht="37.35" customHeight="1">
      <c r="B105" s="173"/>
      <c r="C105" s="174"/>
      <c r="D105" s="175" t="s">
        <v>74</v>
      </c>
      <c r="E105" s="176" t="s">
        <v>148</v>
      </c>
      <c r="F105" s="176" t="s">
        <v>573</v>
      </c>
      <c r="G105" s="174"/>
      <c r="H105" s="174"/>
      <c r="I105" s="177"/>
      <c r="J105" s="178">
        <f>BK105</f>
        <v>0</v>
      </c>
      <c r="K105" s="174"/>
      <c r="L105" s="179"/>
      <c r="M105" s="180"/>
      <c r="N105" s="181"/>
      <c r="O105" s="181"/>
      <c r="P105" s="182">
        <f>SUM(P106:P118)</f>
        <v>0</v>
      </c>
      <c r="Q105" s="181"/>
      <c r="R105" s="182">
        <f>SUM(R106:R118)</f>
        <v>0</v>
      </c>
      <c r="S105" s="181"/>
      <c r="T105" s="183">
        <f>SUM(T106:T118)</f>
        <v>0</v>
      </c>
      <c r="AR105" s="184" t="s">
        <v>83</v>
      </c>
      <c r="AT105" s="185" t="s">
        <v>74</v>
      </c>
      <c r="AU105" s="185" t="s">
        <v>75</v>
      </c>
      <c r="AY105" s="184" t="s">
        <v>134</v>
      </c>
      <c r="BK105" s="186">
        <f>SUM(BK106:BK118)</f>
        <v>0</v>
      </c>
    </row>
    <row r="106" spans="2:65" s="1" customFormat="1" ht="16.5" customHeight="1">
      <c r="B106" s="38"/>
      <c r="C106" s="189" t="s">
        <v>83</v>
      </c>
      <c r="D106" s="189" t="s">
        <v>136</v>
      </c>
      <c r="E106" s="190" t="s">
        <v>574</v>
      </c>
      <c r="F106" s="191" t="s">
        <v>575</v>
      </c>
      <c r="G106" s="192" t="s">
        <v>543</v>
      </c>
      <c r="H106" s="193">
        <v>9</v>
      </c>
      <c r="I106" s="194"/>
      <c r="J106" s="195">
        <f t="shared" ref="J106:J118" si="10">ROUND(I106*H106,2)</f>
        <v>0</v>
      </c>
      <c r="K106" s="191" t="s">
        <v>21</v>
      </c>
      <c r="L106" s="58"/>
      <c r="M106" s="196" t="s">
        <v>21</v>
      </c>
      <c r="N106" s="197" t="s">
        <v>46</v>
      </c>
      <c r="O106" s="39"/>
      <c r="P106" s="198">
        <f t="shared" ref="P106:P118" si="11">O106*H106</f>
        <v>0</v>
      </c>
      <c r="Q106" s="198">
        <v>0</v>
      </c>
      <c r="R106" s="198">
        <f t="shared" ref="R106:R118" si="12">Q106*H106</f>
        <v>0</v>
      </c>
      <c r="S106" s="198">
        <v>0</v>
      </c>
      <c r="T106" s="199">
        <f t="shared" ref="T106:T118" si="13">S106*H106</f>
        <v>0</v>
      </c>
      <c r="AR106" s="21" t="s">
        <v>141</v>
      </c>
      <c r="AT106" s="21" t="s">
        <v>136</v>
      </c>
      <c r="AU106" s="21" t="s">
        <v>83</v>
      </c>
      <c r="AY106" s="21" t="s">
        <v>134</v>
      </c>
      <c r="BE106" s="200">
        <f t="shared" ref="BE106:BE118" si="14">IF(N106="základní",J106,0)</f>
        <v>0</v>
      </c>
      <c r="BF106" s="200">
        <f t="shared" ref="BF106:BF118" si="15">IF(N106="snížená",J106,0)</f>
        <v>0</v>
      </c>
      <c r="BG106" s="200">
        <f t="shared" ref="BG106:BG118" si="16">IF(N106="zákl. přenesená",J106,0)</f>
        <v>0</v>
      </c>
      <c r="BH106" s="200">
        <f t="shared" ref="BH106:BH118" si="17">IF(N106="sníž. přenesená",J106,0)</f>
        <v>0</v>
      </c>
      <c r="BI106" s="200">
        <f t="shared" ref="BI106:BI118" si="18">IF(N106="nulová",J106,0)</f>
        <v>0</v>
      </c>
      <c r="BJ106" s="21" t="s">
        <v>83</v>
      </c>
      <c r="BK106" s="200">
        <f t="shared" ref="BK106:BK118" si="19">ROUND(I106*H106,2)</f>
        <v>0</v>
      </c>
      <c r="BL106" s="21" t="s">
        <v>141</v>
      </c>
      <c r="BM106" s="21" t="s">
        <v>328</v>
      </c>
    </row>
    <row r="107" spans="2:65" s="1" customFormat="1" ht="25.5" customHeight="1">
      <c r="B107" s="38"/>
      <c r="C107" s="189" t="s">
        <v>85</v>
      </c>
      <c r="D107" s="189" t="s">
        <v>136</v>
      </c>
      <c r="E107" s="190" t="s">
        <v>576</v>
      </c>
      <c r="F107" s="191" t="s">
        <v>577</v>
      </c>
      <c r="G107" s="192" t="s">
        <v>543</v>
      </c>
      <c r="H107" s="193">
        <v>9</v>
      </c>
      <c r="I107" s="194"/>
      <c r="J107" s="195">
        <f t="shared" si="10"/>
        <v>0</v>
      </c>
      <c r="K107" s="191" t="s">
        <v>21</v>
      </c>
      <c r="L107" s="58"/>
      <c r="M107" s="196" t="s">
        <v>21</v>
      </c>
      <c r="N107" s="197" t="s">
        <v>46</v>
      </c>
      <c r="O107" s="39"/>
      <c r="P107" s="198">
        <f t="shared" si="11"/>
        <v>0</v>
      </c>
      <c r="Q107" s="198">
        <v>0</v>
      </c>
      <c r="R107" s="198">
        <f t="shared" si="12"/>
        <v>0</v>
      </c>
      <c r="S107" s="198">
        <v>0</v>
      </c>
      <c r="T107" s="199">
        <f t="shared" si="13"/>
        <v>0</v>
      </c>
      <c r="AR107" s="21" t="s">
        <v>141</v>
      </c>
      <c r="AT107" s="21" t="s">
        <v>136</v>
      </c>
      <c r="AU107" s="21" t="s">
        <v>83</v>
      </c>
      <c r="AY107" s="21" t="s">
        <v>134</v>
      </c>
      <c r="BE107" s="200">
        <f t="shared" si="14"/>
        <v>0</v>
      </c>
      <c r="BF107" s="200">
        <f t="shared" si="15"/>
        <v>0</v>
      </c>
      <c r="BG107" s="200">
        <f t="shared" si="16"/>
        <v>0</v>
      </c>
      <c r="BH107" s="200">
        <f t="shared" si="17"/>
        <v>0</v>
      </c>
      <c r="BI107" s="200">
        <f t="shared" si="18"/>
        <v>0</v>
      </c>
      <c r="BJ107" s="21" t="s">
        <v>83</v>
      </c>
      <c r="BK107" s="200">
        <f t="shared" si="19"/>
        <v>0</v>
      </c>
      <c r="BL107" s="21" t="s">
        <v>141</v>
      </c>
      <c r="BM107" s="21" t="s">
        <v>337</v>
      </c>
    </row>
    <row r="108" spans="2:65" s="1" customFormat="1" ht="25.5" customHeight="1">
      <c r="B108" s="38"/>
      <c r="C108" s="189" t="s">
        <v>148</v>
      </c>
      <c r="D108" s="189" t="s">
        <v>136</v>
      </c>
      <c r="E108" s="190" t="s">
        <v>578</v>
      </c>
      <c r="F108" s="191" t="s">
        <v>579</v>
      </c>
      <c r="G108" s="192" t="s">
        <v>543</v>
      </c>
      <c r="H108" s="193">
        <v>9</v>
      </c>
      <c r="I108" s="194"/>
      <c r="J108" s="195">
        <f t="shared" si="10"/>
        <v>0</v>
      </c>
      <c r="K108" s="191" t="s">
        <v>21</v>
      </c>
      <c r="L108" s="58"/>
      <c r="M108" s="196" t="s">
        <v>21</v>
      </c>
      <c r="N108" s="197" t="s">
        <v>46</v>
      </c>
      <c r="O108" s="39"/>
      <c r="P108" s="198">
        <f t="shared" si="11"/>
        <v>0</v>
      </c>
      <c r="Q108" s="198">
        <v>0</v>
      </c>
      <c r="R108" s="198">
        <f t="shared" si="12"/>
        <v>0</v>
      </c>
      <c r="S108" s="198">
        <v>0</v>
      </c>
      <c r="T108" s="199">
        <f t="shared" si="13"/>
        <v>0</v>
      </c>
      <c r="AR108" s="21" t="s">
        <v>141</v>
      </c>
      <c r="AT108" s="21" t="s">
        <v>136</v>
      </c>
      <c r="AU108" s="21" t="s">
        <v>83</v>
      </c>
      <c r="AY108" s="21" t="s">
        <v>134</v>
      </c>
      <c r="BE108" s="200">
        <f t="shared" si="14"/>
        <v>0</v>
      </c>
      <c r="BF108" s="200">
        <f t="shared" si="15"/>
        <v>0</v>
      </c>
      <c r="BG108" s="200">
        <f t="shared" si="16"/>
        <v>0</v>
      </c>
      <c r="BH108" s="200">
        <f t="shared" si="17"/>
        <v>0</v>
      </c>
      <c r="BI108" s="200">
        <f t="shared" si="18"/>
        <v>0</v>
      </c>
      <c r="BJ108" s="21" t="s">
        <v>83</v>
      </c>
      <c r="BK108" s="200">
        <f t="shared" si="19"/>
        <v>0</v>
      </c>
      <c r="BL108" s="21" t="s">
        <v>141</v>
      </c>
      <c r="BM108" s="21" t="s">
        <v>346</v>
      </c>
    </row>
    <row r="109" spans="2:65" s="1" customFormat="1" ht="16.5" customHeight="1">
      <c r="B109" s="38"/>
      <c r="C109" s="189" t="s">
        <v>141</v>
      </c>
      <c r="D109" s="189" t="s">
        <v>136</v>
      </c>
      <c r="E109" s="190" t="s">
        <v>580</v>
      </c>
      <c r="F109" s="191" t="s">
        <v>581</v>
      </c>
      <c r="G109" s="192" t="s">
        <v>543</v>
      </c>
      <c r="H109" s="193">
        <v>9</v>
      </c>
      <c r="I109" s="194"/>
      <c r="J109" s="195">
        <f t="shared" si="10"/>
        <v>0</v>
      </c>
      <c r="K109" s="191" t="s">
        <v>21</v>
      </c>
      <c r="L109" s="58"/>
      <c r="M109" s="196" t="s">
        <v>21</v>
      </c>
      <c r="N109" s="197" t="s">
        <v>46</v>
      </c>
      <c r="O109" s="39"/>
      <c r="P109" s="198">
        <f t="shared" si="11"/>
        <v>0</v>
      </c>
      <c r="Q109" s="198">
        <v>0</v>
      </c>
      <c r="R109" s="198">
        <f t="shared" si="12"/>
        <v>0</v>
      </c>
      <c r="S109" s="198">
        <v>0</v>
      </c>
      <c r="T109" s="199">
        <f t="shared" si="13"/>
        <v>0</v>
      </c>
      <c r="AR109" s="21" t="s">
        <v>141</v>
      </c>
      <c r="AT109" s="21" t="s">
        <v>136</v>
      </c>
      <c r="AU109" s="21" t="s">
        <v>83</v>
      </c>
      <c r="AY109" s="21" t="s">
        <v>134</v>
      </c>
      <c r="BE109" s="200">
        <f t="shared" si="14"/>
        <v>0</v>
      </c>
      <c r="BF109" s="200">
        <f t="shared" si="15"/>
        <v>0</v>
      </c>
      <c r="BG109" s="200">
        <f t="shared" si="16"/>
        <v>0</v>
      </c>
      <c r="BH109" s="200">
        <f t="shared" si="17"/>
        <v>0</v>
      </c>
      <c r="BI109" s="200">
        <f t="shared" si="18"/>
        <v>0</v>
      </c>
      <c r="BJ109" s="21" t="s">
        <v>83</v>
      </c>
      <c r="BK109" s="200">
        <f t="shared" si="19"/>
        <v>0</v>
      </c>
      <c r="BL109" s="21" t="s">
        <v>141</v>
      </c>
      <c r="BM109" s="21" t="s">
        <v>354</v>
      </c>
    </row>
    <row r="110" spans="2:65" s="1" customFormat="1" ht="16.5" customHeight="1">
      <c r="B110" s="38"/>
      <c r="C110" s="189" t="s">
        <v>156</v>
      </c>
      <c r="D110" s="189" t="s">
        <v>136</v>
      </c>
      <c r="E110" s="190" t="s">
        <v>582</v>
      </c>
      <c r="F110" s="191" t="s">
        <v>583</v>
      </c>
      <c r="G110" s="192" t="s">
        <v>251</v>
      </c>
      <c r="H110" s="193">
        <v>90</v>
      </c>
      <c r="I110" s="194"/>
      <c r="J110" s="195">
        <f t="shared" si="10"/>
        <v>0</v>
      </c>
      <c r="K110" s="191" t="s">
        <v>21</v>
      </c>
      <c r="L110" s="58"/>
      <c r="M110" s="196" t="s">
        <v>21</v>
      </c>
      <c r="N110" s="197" t="s">
        <v>46</v>
      </c>
      <c r="O110" s="39"/>
      <c r="P110" s="198">
        <f t="shared" si="11"/>
        <v>0</v>
      </c>
      <c r="Q110" s="198">
        <v>0</v>
      </c>
      <c r="R110" s="198">
        <f t="shared" si="12"/>
        <v>0</v>
      </c>
      <c r="S110" s="198">
        <v>0</v>
      </c>
      <c r="T110" s="199">
        <f t="shared" si="13"/>
        <v>0</v>
      </c>
      <c r="AR110" s="21" t="s">
        <v>141</v>
      </c>
      <c r="AT110" s="21" t="s">
        <v>136</v>
      </c>
      <c r="AU110" s="21" t="s">
        <v>83</v>
      </c>
      <c r="AY110" s="21" t="s">
        <v>134</v>
      </c>
      <c r="BE110" s="200">
        <f t="shared" si="14"/>
        <v>0</v>
      </c>
      <c r="BF110" s="200">
        <f t="shared" si="15"/>
        <v>0</v>
      </c>
      <c r="BG110" s="200">
        <f t="shared" si="16"/>
        <v>0</v>
      </c>
      <c r="BH110" s="200">
        <f t="shared" si="17"/>
        <v>0</v>
      </c>
      <c r="BI110" s="200">
        <f t="shared" si="18"/>
        <v>0</v>
      </c>
      <c r="BJ110" s="21" t="s">
        <v>83</v>
      </c>
      <c r="BK110" s="200">
        <f t="shared" si="19"/>
        <v>0</v>
      </c>
      <c r="BL110" s="21" t="s">
        <v>141</v>
      </c>
      <c r="BM110" s="21" t="s">
        <v>363</v>
      </c>
    </row>
    <row r="111" spans="2:65" s="1" customFormat="1" ht="16.5" customHeight="1">
      <c r="B111" s="38"/>
      <c r="C111" s="189" t="s">
        <v>160</v>
      </c>
      <c r="D111" s="189" t="s">
        <v>136</v>
      </c>
      <c r="E111" s="190" t="s">
        <v>584</v>
      </c>
      <c r="F111" s="191" t="s">
        <v>585</v>
      </c>
      <c r="G111" s="192" t="s">
        <v>251</v>
      </c>
      <c r="H111" s="193">
        <v>295</v>
      </c>
      <c r="I111" s="194"/>
      <c r="J111" s="195">
        <f t="shared" si="10"/>
        <v>0</v>
      </c>
      <c r="K111" s="191" t="s">
        <v>21</v>
      </c>
      <c r="L111" s="58"/>
      <c r="M111" s="196" t="s">
        <v>21</v>
      </c>
      <c r="N111" s="197" t="s">
        <v>46</v>
      </c>
      <c r="O111" s="39"/>
      <c r="P111" s="198">
        <f t="shared" si="11"/>
        <v>0</v>
      </c>
      <c r="Q111" s="198">
        <v>0</v>
      </c>
      <c r="R111" s="198">
        <f t="shared" si="12"/>
        <v>0</v>
      </c>
      <c r="S111" s="198">
        <v>0</v>
      </c>
      <c r="T111" s="199">
        <f t="shared" si="13"/>
        <v>0</v>
      </c>
      <c r="AR111" s="21" t="s">
        <v>141</v>
      </c>
      <c r="AT111" s="21" t="s">
        <v>136</v>
      </c>
      <c r="AU111" s="21" t="s">
        <v>83</v>
      </c>
      <c r="AY111" s="21" t="s">
        <v>134</v>
      </c>
      <c r="BE111" s="200">
        <f t="shared" si="14"/>
        <v>0</v>
      </c>
      <c r="BF111" s="200">
        <f t="shared" si="15"/>
        <v>0</v>
      </c>
      <c r="BG111" s="200">
        <f t="shared" si="16"/>
        <v>0</v>
      </c>
      <c r="BH111" s="200">
        <f t="shared" si="17"/>
        <v>0</v>
      </c>
      <c r="BI111" s="200">
        <f t="shared" si="18"/>
        <v>0</v>
      </c>
      <c r="BJ111" s="21" t="s">
        <v>83</v>
      </c>
      <c r="BK111" s="200">
        <f t="shared" si="19"/>
        <v>0</v>
      </c>
      <c r="BL111" s="21" t="s">
        <v>141</v>
      </c>
      <c r="BM111" s="21" t="s">
        <v>372</v>
      </c>
    </row>
    <row r="112" spans="2:65" s="1" customFormat="1" ht="16.5" customHeight="1">
      <c r="B112" s="38"/>
      <c r="C112" s="189" t="s">
        <v>166</v>
      </c>
      <c r="D112" s="189" t="s">
        <v>136</v>
      </c>
      <c r="E112" s="190" t="s">
        <v>586</v>
      </c>
      <c r="F112" s="191" t="s">
        <v>587</v>
      </c>
      <c r="G112" s="192" t="s">
        <v>251</v>
      </c>
      <c r="H112" s="193">
        <v>38</v>
      </c>
      <c r="I112" s="194"/>
      <c r="J112" s="195">
        <f t="shared" si="10"/>
        <v>0</v>
      </c>
      <c r="K112" s="191" t="s">
        <v>21</v>
      </c>
      <c r="L112" s="58"/>
      <c r="M112" s="196" t="s">
        <v>21</v>
      </c>
      <c r="N112" s="197" t="s">
        <v>46</v>
      </c>
      <c r="O112" s="39"/>
      <c r="P112" s="198">
        <f t="shared" si="11"/>
        <v>0</v>
      </c>
      <c r="Q112" s="198">
        <v>0</v>
      </c>
      <c r="R112" s="198">
        <f t="shared" si="12"/>
        <v>0</v>
      </c>
      <c r="S112" s="198">
        <v>0</v>
      </c>
      <c r="T112" s="199">
        <f t="shared" si="13"/>
        <v>0</v>
      </c>
      <c r="AR112" s="21" t="s">
        <v>141</v>
      </c>
      <c r="AT112" s="21" t="s">
        <v>136</v>
      </c>
      <c r="AU112" s="21" t="s">
        <v>83</v>
      </c>
      <c r="AY112" s="21" t="s">
        <v>134</v>
      </c>
      <c r="BE112" s="200">
        <f t="shared" si="14"/>
        <v>0</v>
      </c>
      <c r="BF112" s="200">
        <f t="shared" si="15"/>
        <v>0</v>
      </c>
      <c r="BG112" s="200">
        <f t="shared" si="16"/>
        <v>0</v>
      </c>
      <c r="BH112" s="200">
        <f t="shared" si="17"/>
        <v>0</v>
      </c>
      <c r="BI112" s="200">
        <f t="shared" si="18"/>
        <v>0</v>
      </c>
      <c r="BJ112" s="21" t="s">
        <v>83</v>
      </c>
      <c r="BK112" s="200">
        <f t="shared" si="19"/>
        <v>0</v>
      </c>
      <c r="BL112" s="21" t="s">
        <v>141</v>
      </c>
      <c r="BM112" s="21" t="s">
        <v>380</v>
      </c>
    </row>
    <row r="113" spans="2:65" s="1" customFormat="1" ht="16.5" customHeight="1">
      <c r="B113" s="38"/>
      <c r="C113" s="189" t="s">
        <v>170</v>
      </c>
      <c r="D113" s="189" t="s">
        <v>136</v>
      </c>
      <c r="E113" s="190" t="s">
        <v>588</v>
      </c>
      <c r="F113" s="191" t="s">
        <v>589</v>
      </c>
      <c r="G113" s="192" t="s">
        <v>543</v>
      </c>
      <c r="H113" s="193">
        <v>18</v>
      </c>
      <c r="I113" s="194"/>
      <c r="J113" s="195">
        <f t="shared" si="10"/>
        <v>0</v>
      </c>
      <c r="K113" s="191" t="s">
        <v>21</v>
      </c>
      <c r="L113" s="58"/>
      <c r="M113" s="196" t="s">
        <v>21</v>
      </c>
      <c r="N113" s="197" t="s">
        <v>46</v>
      </c>
      <c r="O113" s="39"/>
      <c r="P113" s="198">
        <f t="shared" si="11"/>
        <v>0</v>
      </c>
      <c r="Q113" s="198">
        <v>0</v>
      </c>
      <c r="R113" s="198">
        <f t="shared" si="12"/>
        <v>0</v>
      </c>
      <c r="S113" s="198">
        <v>0</v>
      </c>
      <c r="T113" s="199">
        <f t="shared" si="13"/>
        <v>0</v>
      </c>
      <c r="AR113" s="21" t="s">
        <v>141</v>
      </c>
      <c r="AT113" s="21" t="s">
        <v>136</v>
      </c>
      <c r="AU113" s="21" t="s">
        <v>83</v>
      </c>
      <c r="AY113" s="21" t="s">
        <v>134</v>
      </c>
      <c r="BE113" s="200">
        <f t="shared" si="14"/>
        <v>0</v>
      </c>
      <c r="BF113" s="200">
        <f t="shared" si="15"/>
        <v>0</v>
      </c>
      <c r="BG113" s="200">
        <f t="shared" si="16"/>
        <v>0</v>
      </c>
      <c r="BH113" s="200">
        <f t="shared" si="17"/>
        <v>0</v>
      </c>
      <c r="BI113" s="200">
        <f t="shared" si="18"/>
        <v>0</v>
      </c>
      <c r="BJ113" s="21" t="s">
        <v>83</v>
      </c>
      <c r="BK113" s="200">
        <f t="shared" si="19"/>
        <v>0</v>
      </c>
      <c r="BL113" s="21" t="s">
        <v>141</v>
      </c>
      <c r="BM113" s="21" t="s">
        <v>392</v>
      </c>
    </row>
    <row r="114" spans="2:65" s="1" customFormat="1" ht="16.5" customHeight="1">
      <c r="B114" s="38"/>
      <c r="C114" s="189" t="s">
        <v>175</v>
      </c>
      <c r="D114" s="189" t="s">
        <v>136</v>
      </c>
      <c r="E114" s="190" t="s">
        <v>590</v>
      </c>
      <c r="F114" s="191" t="s">
        <v>591</v>
      </c>
      <c r="G114" s="192" t="s">
        <v>543</v>
      </c>
      <c r="H114" s="193">
        <v>6</v>
      </c>
      <c r="I114" s="194"/>
      <c r="J114" s="195">
        <f t="shared" si="10"/>
        <v>0</v>
      </c>
      <c r="K114" s="191" t="s">
        <v>21</v>
      </c>
      <c r="L114" s="58"/>
      <c r="M114" s="196" t="s">
        <v>21</v>
      </c>
      <c r="N114" s="197" t="s">
        <v>46</v>
      </c>
      <c r="O114" s="39"/>
      <c r="P114" s="198">
        <f t="shared" si="11"/>
        <v>0</v>
      </c>
      <c r="Q114" s="198">
        <v>0</v>
      </c>
      <c r="R114" s="198">
        <f t="shared" si="12"/>
        <v>0</v>
      </c>
      <c r="S114" s="198">
        <v>0</v>
      </c>
      <c r="T114" s="199">
        <f t="shared" si="13"/>
        <v>0</v>
      </c>
      <c r="AR114" s="21" t="s">
        <v>141</v>
      </c>
      <c r="AT114" s="21" t="s">
        <v>136</v>
      </c>
      <c r="AU114" s="21" t="s">
        <v>83</v>
      </c>
      <c r="AY114" s="21" t="s">
        <v>134</v>
      </c>
      <c r="BE114" s="200">
        <f t="shared" si="14"/>
        <v>0</v>
      </c>
      <c r="BF114" s="200">
        <f t="shared" si="15"/>
        <v>0</v>
      </c>
      <c r="BG114" s="200">
        <f t="shared" si="16"/>
        <v>0</v>
      </c>
      <c r="BH114" s="200">
        <f t="shared" si="17"/>
        <v>0</v>
      </c>
      <c r="BI114" s="200">
        <f t="shared" si="18"/>
        <v>0</v>
      </c>
      <c r="BJ114" s="21" t="s">
        <v>83</v>
      </c>
      <c r="BK114" s="200">
        <f t="shared" si="19"/>
        <v>0</v>
      </c>
      <c r="BL114" s="21" t="s">
        <v>141</v>
      </c>
      <c r="BM114" s="21" t="s">
        <v>401</v>
      </c>
    </row>
    <row r="115" spans="2:65" s="1" customFormat="1" ht="16.5" customHeight="1">
      <c r="B115" s="38"/>
      <c r="C115" s="189" t="s">
        <v>179</v>
      </c>
      <c r="D115" s="189" t="s">
        <v>136</v>
      </c>
      <c r="E115" s="190" t="s">
        <v>592</v>
      </c>
      <c r="F115" s="191" t="s">
        <v>593</v>
      </c>
      <c r="G115" s="192" t="s">
        <v>251</v>
      </c>
      <c r="H115" s="193">
        <v>295</v>
      </c>
      <c r="I115" s="194"/>
      <c r="J115" s="195">
        <f t="shared" si="10"/>
        <v>0</v>
      </c>
      <c r="K115" s="191" t="s">
        <v>21</v>
      </c>
      <c r="L115" s="58"/>
      <c r="M115" s="196" t="s">
        <v>21</v>
      </c>
      <c r="N115" s="197" t="s">
        <v>46</v>
      </c>
      <c r="O115" s="39"/>
      <c r="P115" s="198">
        <f t="shared" si="11"/>
        <v>0</v>
      </c>
      <c r="Q115" s="198">
        <v>0</v>
      </c>
      <c r="R115" s="198">
        <f t="shared" si="12"/>
        <v>0</v>
      </c>
      <c r="S115" s="198">
        <v>0</v>
      </c>
      <c r="T115" s="199">
        <f t="shared" si="13"/>
        <v>0</v>
      </c>
      <c r="AR115" s="21" t="s">
        <v>141</v>
      </c>
      <c r="AT115" s="21" t="s">
        <v>136</v>
      </c>
      <c r="AU115" s="21" t="s">
        <v>83</v>
      </c>
      <c r="AY115" s="21" t="s">
        <v>134</v>
      </c>
      <c r="BE115" s="200">
        <f t="shared" si="14"/>
        <v>0</v>
      </c>
      <c r="BF115" s="200">
        <f t="shared" si="15"/>
        <v>0</v>
      </c>
      <c r="BG115" s="200">
        <f t="shared" si="16"/>
        <v>0</v>
      </c>
      <c r="BH115" s="200">
        <f t="shared" si="17"/>
        <v>0</v>
      </c>
      <c r="BI115" s="200">
        <f t="shared" si="18"/>
        <v>0</v>
      </c>
      <c r="BJ115" s="21" t="s">
        <v>83</v>
      </c>
      <c r="BK115" s="200">
        <f t="shared" si="19"/>
        <v>0</v>
      </c>
      <c r="BL115" s="21" t="s">
        <v>141</v>
      </c>
      <c r="BM115" s="21" t="s">
        <v>411</v>
      </c>
    </row>
    <row r="116" spans="2:65" s="1" customFormat="1" ht="16.5" customHeight="1">
      <c r="B116" s="38"/>
      <c r="C116" s="189" t="s">
        <v>184</v>
      </c>
      <c r="D116" s="189" t="s">
        <v>136</v>
      </c>
      <c r="E116" s="190" t="s">
        <v>594</v>
      </c>
      <c r="F116" s="191" t="s">
        <v>595</v>
      </c>
      <c r="G116" s="192" t="s">
        <v>543</v>
      </c>
      <c r="H116" s="193">
        <v>9</v>
      </c>
      <c r="I116" s="194"/>
      <c r="J116" s="195">
        <f t="shared" si="10"/>
        <v>0</v>
      </c>
      <c r="K116" s="191" t="s">
        <v>21</v>
      </c>
      <c r="L116" s="58"/>
      <c r="M116" s="196" t="s">
        <v>21</v>
      </c>
      <c r="N116" s="197" t="s">
        <v>46</v>
      </c>
      <c r="O116" s="39"/>
      <c r="P116" s="198">
        <f t="shared" si="11"/>
        <v>0</v>
      </c>
      <c r="Q116" s="198">
        <v>0</v>
      </c>
      <c r="R116" s="198">
        <f t="shared" si="12"/>
        <v>0</v>
      </c>
      <c r="S116" s="198">
        <v>0</v>
      </c>
      <c r="T116" s="199">
        <f t="shared" si="13"/>
        <v>0</v>
      </c>
      <c r="AR116" s="21" t="s">
        <v>141</v>
      </c>
      <c r="AT116" s="21" t="s">
        <v>136</v>
      </c>
      <c r="AU116" s="21" t="s">
        <v>83</v>
      </c>
      <c r="AY116" s="21" t="s">
        <v>134</v>
      </c>
      <c r="BE116" s="200">
        <f t="shared" si="14"/>
        <v>0</v>
      </c>
      <c r="BF116" s="200">
        <f t="shared" si="15"/>
        <v>0</v>
      </c>
      <c r="BG116" s="200">
        <f t="shared" si="16"/>
        <v>0</v>
      </c>
      <c r="BH116" s="200">
        <f t="shared" si="17"/>
        <v>0</v>
      </c>
      <c r="BI116" s="200">
        <f t="shared" si="18"/>
        <v>0</v>
      </c>
      <c r="BJ116" s="21" t="s">
        <v>83</v>
      </c>
      <c r="BK116" s="200">
        <f t="shared" si="19"/>
        <v>0</v>
      </c>
      <c r="BL116" s="21" t="s">
        <v>141</v>
      </c>
      <c r="BM116" s="21" t="s">
        <v>422</v>
      </c>
    </row>
    <row r="117" spans="2:65" s="1" customFormat="1" ht="16.5" customHeight="1">
      <c r="B117" s="38"/>
      <c r="C117" s="189" t="s">
        <v>188</v>
      </c>
      <c r="D117" s="189" t="s">
        <v>136</v>
      </c>
      <c r="E117" s="190" t="s">
        <v>596</v>
      </c>
      <c r="F117" s="191" t="s">
        <v>597</v>
      </c>
      <c r="G117" s="192" t="s">
        <v>543</v>
      </c>
      <c r="H117" s="193">
        <v>18</v>
      </c>
      <c r="I117" s="194"/>
      <c r="J117" s="195">
        <f t="shared" si="10"/>
        <v>0</v>
      </c>
      <c r="K117" s="191" t="s">
        <v>21</v>
      </c>
      <c r="L117" s="58"/>
      <c r="M117" s="196" t="s">
        <v>21</v>
      </c>
      <c r="N117" s="197" t="s">
        <v>46</v>
      </c>
      <c r="O117" s="39"/>
      <c r="P117" s="198">
        <f t="shared" si="11"/>
        <v>0</v>
      </c>
      <c r="Q117" s="198">
        <v>0</v>
      </c>
      <c r="R117" s="198">
        <f t="shared" si="12"/>
        <v>0</v>
      </c>
      <c r="S117" s="198">
        <v>0</v>
      </c>
      <c r="T117" s="199">
        <f t="shared" si="13"/>
        <v>0</v>
      </c>
      <c r="AR117" s="21" t="s">
        <v>141</v>
      </c>
      <c r="AT117" s="21" t="s">
        <v>136</v>
      </c>
      <c r="AU117" s="21" t="s">
        <v>83</v>
      </c>
      <c r="AY117" s="21" t="s">
        <v>134</v>
      </c>
      <c r="BE117" s="200">
        <f t="shared" si="14"/>
        <v>0</v>
      </c>
      <c r="BF117" s="200">
        <f t="shared" si="15"/>
        <v>0</v>
      </c>
      <c r="BG117" s="200">
        <f t="shared" si="16"/>
        <v>0</v>
      </c>
      <c r="BH117" s="200">
        <f t="shared" si="17"/>
        <v>0</v>
      </c>
      <c r="BI117" s="200">
        <f t="shared" si="18"/>
        <v>0</v>
      </c>
      <c r="BJ117" s="21" t="s">
        <v>83</v>
      </c>
      <c r="BK117" s="200">
        <f t="shared" si="19"/>
        <v>0</v>
      </c>
      <c r="BL117" s="21" t="s">
        <v>141</v>
      </c>
      <c r="BM117" s="21" t="s">
        <v>433</v>
      </c>
    </row>
    <row r="118" spans="2:65" s="1" customFormat="1" ht="16.5" customHeight="1">
      <c r="B118" s="38"/>
      <c r="C118" s="189" t="s">
        <v>192</v>
      </c>
      <c r="D118" s="189" t="s">
        <v>136</v>
      </c>
      <c r="E118" s="190" t="s">
        <v>598</v>
      </c>
      <c r="F118" s="191" t="s">
        <v>599</v>
      </c>
      <c r="G118" s="192" t="s">
        <v>543</v>
      </c>
      <c r="H118" s="193">
        <v>9</v>
      </c>
      <c r="I118" s="194"/>
      <c r="J118" s="195">
        <f t="shared" si="10"/>
        <v>0</v>
      </c>
      <c r="K118" s="191" t="s">
        <v>21</v>
      </c>
      <c r="L118" s="58"/>
      <c r="M118" s="196" t="s">
        <v>21</v>
      </c>
      <c r="N118" s="197" t="s">
        <v>46</v>
      </c>
      <c r="O118" s="39"/>
      <c r="P118" s="198">
        <f t="shared" si="11"/>
        <v>0</v>
      </c>
      <c r="Q118" s="198">
        <v>0</v>
      </c>
      <c r="R118" s="198">
        <f t="shared" si="12"/>
        <v>0</v>
      </c>
      <c r="S118" s="198">
        <v>0</v>
      </c>
      <c r="T118" s="199">
        <f t="shared" si="13"/>
        <v>0</v>
      </c>
      <c r="AR118" s="21" t="s">
        <v>141</v>
      </c>
      <c r="AT118" s="21" t="s">
        <v>136</v>
      </c>
      <c r="AU118" s="21" t="s">
        <v>83</v>
      </c>
      <c r="AY118" s="21" t="s">
        <v>134</v>
      </c>
      <c r="BE118" s="200">
        <f t="shared" si="14"/>
        <v>0</v>
      </c>
      <c r="BF118" s="200">
        <f t="shared" si="15"/>
        <v>0</v>
      </c>
      <c r="BG118" s="200">
        <f t="shared" si="16"/>
        <v>0</v>
      </c>
      <c r="BH118" s="200">
        <f t="shared" si="17"/>
        <v>0</v>
      </c>
      <c r="BI118" s="200">
        <f t="shared" si="18"/>
        <v>0</v>
      </c>
      <c r="BJ118" s="21" t="s">
        <v>83</v>
      </c>
      <c r="BK118" s="200">
        <f t="shared" si="19"/>
        <v>0</v>
      </c>
      <c r="BL118" s="21" t="s">
        <v>141</v>
      </c>
      <c r="BM118" s="21" t="s">
        <v>441</v>
      </c>
    </row>
    <row r="119" spans="2:65" s="10" customFormat="1" ht="37.35" customHeight="1">
      <c r="B119" s="173"/>
      <c r="C119" s="174"/>
      <c r="D119" s="175" t="s">
        <v>74</v>
      </c>
      <c r="E119" s="176" t="s">
        <v>141</v>
      </c>
      <c r="F119" s="176" t="s">
        <v>600</v>
      </c>
      <c r="G119" s="174"/>
      <c r="H119" s="174"/>
      <c r="I119" s="177"/>
      <c r="J119" s="178">
        <f>BK119</f>
        <v>0</v>
      </c>
      <c r="K119" s="174"/>
      <c r="L119" s="179"/>
      <c r="M119" s="180"/>
      <c r="N119" s="181"/>
      <c r="O119" s="181"/>
      <c r="P119" s="182">
        <f>SUM(P120:P143)</f>
        <v>0</v>
      </c>
      <c r="Q119" s="181"/>
      <c r="R119" s="182">
        <f>SUM(R120:R143)</f>
        <v>0</v>
      </c>
      <c r="S119" s="181"/>
      <c r="T119" s="183">
        <f>SUM(T120:T143)</f>
        <v>0</v>
      </c>
      <c r="AR119" s="184" t="s">
        <v>83</v>
      </c>
      <c r="AT119" s="185" t="s">
        <v>74</v>
      </c>
      <c r="AU119" s="185" t="s">
        <v>75</v>
      </c>
      <c r="AY119" s="184" t="s">
        <v>134</v>
      </c>
      <c r="BK119" s="186">
        <f>SUM(BK120:BK143)</f>
        <v>0</v>
      </c>
    </row>
    <row r="120" spans="2:65" s="1" customFormat="1" ht="16.5" customHeight="1">
      <c r="B120" s="38"/>
      <c r="C120" s="189" t="s">
        <v>83</v>
      </c>
      <c r="D120" s="189" t="s">
        <v>136</v>
      </c>
      <c r="E120" s="190" t="s">
        <v>601</v>
      </c>
      <c r="F120" s="191" t="s">
        <v>602</v>
      </c>
      <c r="G120" s="192" t="s">
        <v>543</v>
      </c>
      <c r="H120" s="193">
        <v>9</v>
      </c>
      <c r="I120" s="194"/>
      <c r="J120" s="195">
        <f t="shared" ref="J120:J143" si="20">ROUND(I120*H120,2)</f>
        <v>0</v>
      </c>
      <c r="K120" s="191" t="s">
        <v>21</v>
      </c>
      <c r="L120" s="58"/>
      <c r="M120" s="196" t="s">
        <v>21</v>
      </c>
      <c r="N120" s="197" t="s">
        <v>46</v>
      </c>
      <c r="O120" s="39"/>
      <c r="P120" s="198">
        <f t="shared" ref="P120:P143" si="21">O120*H120</f>
        <v>0</v>
      </c>
      <c r="Q120" s="198">
        <v>0</v>
      </c>
      <c r="R120" s="198">
        <f t="shared" ref="R120:R143" si="22">Q120*H120</f>
        <v>0</v>
      </c>
      <c r="S120" s="198">
        <v>0</v>
      </c>
      <c r="T120" s="199">
        <f t="shared" ref="T120:T143" si="23">S120*H120</f>
        <v>0</v>
      </c>
      <c r="AR120" s="21" t="s">
        <v>141</v>
      </c>
      <c r="AT120" s="21" t="s">
        <v>136</v>
      </c>
      <c r="AU120" s="21" t="s">
        <v>83</v>
      </c>
      <c r="AY120" s="21" t="s">
        <v>134</v>
      </c>
      <c r="BE120" s="200">
        <f t="shared" ref="BE120:BE143" si="24">IF(N120="základní",J120,0)</f>
        <v>0</v>
      </c>
      <c r="BF120" s="200">
        <f t="shared" ref="BF120:BF143" si="25">IF(N120="snížená",J120,0)</f>
        <v>0</v>
      </c>
      <c r="BG120" s="200">
        <f t="shared" ref="BG120:BG143" si="26">IF(N120="zákl. přenesená",J120,0)</f>
        <v>0</v>
      </c>
      <c r="BH120" s="200">
        <f t="shared" ref="BH120:BH143" si="27">IF(N120="sníž. přenesená",J120,0)</f>
        <v>0</v>
      </c>
      <c r="BI120" s="200">
        <f t="shared" ref="BI120:BI143" si="28">IF(N120="nulová",J120,0)</f>
        <v>0</v>
      </c>
      <c r="BJ120" s="21" t="s">
        <v>83</v>
      </c>
      <c r="BK120" s="200">
        <f t="shared" ref="BK120:BK143" si="29">ROUND(I120*H120,2)</f>
        <v>0</v>
      </c>
      <c r="BL120" s="21" t="s">
        <v>141</v>
      </c>
      <c r="BM120" s="21" t="s">
        <v>449</v>
      </c>
    </row>
    <row r="121" spans="2:65" s="1" customFormat="1" ht="25.5" customHeight="1">
      <c r="B121" s="38"/>
      <c r="C121" s="189" t="s">
        <v>85</v>
      </c>
      <c r="D121" s="189" t="s">
        <v>136</v>
      </c>
      <c r="E121" s="190" t="s">
        <v>603</v>
      </c>
      <c r="F121" s="191" t="s">
        <v>604</v>
      </c>
      <c r="G121" s="192" t="s">
        <v>543</v>
      </c>
      <c r="H121" s="193">
        <v>9</v>
      </c>
      <c r="I121" s="194"/>
      <c r="J121" s="195">
        <f t="shared" si="20"/>
        <v>0</v>
      </c>
      <c r="K121" s="191" t="s">
        <v>21</v>
      </c>
      <c r="L121" s="58"/>
      <c r="M121" s="196" t="s">
        <v>21</v>
      </c>
      <c r="N121" s="197" t="s">
        <v>46</v>
      </c>
      <c r="O121" s="39"/>
      <c r="P121" s="198">
        <f t="shared" si="21"/>
        <v>0</v>
      </c>
      <c r="Q121" s="198">
        <v>0</v>
      </c>
      <c r="R121" s="198">
        <f t="shared" si="22"/>
        <v>0</v>
      </c>
      <c r="S121" s="198">
        <v>0</v>
      </c>
      <c r="T121" s="199">
        <f t="shared" si="23"/>
        <v>0</v>
      </c>
      <c r="AR121" s="21" t="s">
        <v>141</v>
      </c>
      <c r="AT121" s="21" t="s">
        <v>136</v>
      </c>
      <c r="AU121" s="21" t="s">
        <v>83</v>
      </c>
      <c r="AY121" s="21" t="s">
        <v>134</v>
      </c>
      <c r="BE121" s="200">
        <f t="shared" si="24"/>
        <v>0</v>
      </c>
      <c r="BF121" s="200">
        <f t="shared" si="25"/>
        <v>0</v>
      </c>
      <c r="BG121" s="200">
        <f t="shared" si="26"/>
        <v>0</v>
      </c>
      <c r="BH121" s="200">
        <f t="shared" si="27"/>
        <v>0</v>
      </c>
      <c r="BI121" s="200">
        <f t="shared" si="28"/>
        <v>0</v>
      </c>
      <c r="BJ121" s="21" t="s">
        <v>83</v>
      </c>
      <c r="BK121" s="200">
        <f t="shared" si="29"/>
        <v>0</v>
      </c>
      <c r="BL121" s="21" t="s">
        <v>141</v>
      </c>
      <c r="BM121" s="21" t="s">
        <v>605</v>
      </c>
    </row>
    <row r="122" spans="2:65" s="1" customFormat="1" ht="16.5" customHeight="1">
      <c r="B122" s="38"/>
      <c r="C122" s="189" t="s">
        <v>270</v>
      </c>
      <c r="D122" s="189" t="s">
        <v>136</v>
      </c>
      <c r="E122" s="190" t="s">
        <v>606</v>
      </c>
      <c r="F122" s="191" t="s">
        <v>607</v>
      </c>
      <c r="G122" s="192" t="s">
        <v>543</v>
      </c>
      <c r="H122" s="193">
        <v>6</v>
      </c>
      <c r="I122" s="194"/>
      <c r="J122" s="195">
        <f t="shared" si="20"/>
        <v>0</v>
      </c>
      <c r="K122" s="191" t="s">
        <v>21</v>
      </c>
      <c r="L122" s="58"/>
      <c r="M122" s="196" t="s">
        <v>21</v>
      </c>
      <c r="N122" s="197" t="s">
        <v>46</v>
      </c>
      <c r="O122" s="39"/>
      <c r="P122" s="198">
        <f t="shared" si="21"/>
        <v>0</v>
      </c>
      <c r="Q122" s="198">
        <v>0</v>
      </c>
      <c r="R122" s="198">
        <f t="shared" si="22"/>
        <v>0</v>
      </c>
      <c r="S122" s="198">
        <v>0</v>
      </c>
      <c r="T122" s="199">
        <f t="shared" si="23"/>
        <v>0</v>
      </c>
      <c r="AR122" s="21" t="s">
        <v>141</v>
      </c>
      <c r="AT122" s="21" t="s">
        <v>136</v>
      </c>
      <c r="AU122" s="21" t="s">
        <v>83</v>
      </c>
      <c r="AY122" s="21" t="s">
        <v>134</v>
      </c>
      <c r="BE122" s="200">
        <f t="shared" si="24"/>
        <v>0</v>
      </c>
      <c r="BF122" s="200">
        <f t="shared" si="25"/>
        <v>0</v>
      </c>
      <c r="BG122" s="200">
        <f t="shared" si="26"/>
        <v>0</v>
      </c>
      <c r="BH122" s="200">
        <f t="shared" si="27"/>
        <v>0</v>
      </c>
      <c r="BI122" s="200">
        <f t="shared" si="28"/>
        <v>0</v>
      </c>
      <c r="BJ122" s="21" t="s">
        <v>83</v>
      </c>
      <c r="BK122" s="200">
        <f t="shared" si="29"/>
        <v>0</v>
      </c>
      <c r="BL122" s="21" t="s">
        <v>141</v>
      </c>
      <c r="BM122" s="21" t="s">
        <v>608</v>
      </c>
    </row>
    <row r="123" spans="2:65" s="1" customFormat="1" ht="16.5" customHeight="1">
      <c r="B123" s="38"/>
      <c r="C123" s="189" t="s">
        <v>275</v>
      </c>
      <c r="D123" s="189" t="s">
        <v>136</v>
      </c>
      <c r="E123" s="190" t="s">
        <v>609</v>
      </c>
      <c r="F123" s="191" t="s">
        <v>610</v>
      </c>
      <c r="G123" s="192" t="s">
        <v>543</v>
      </c>
      <c r="H123" s="193">
        <v>3</v>
      </c>
      <c r="I123" s="194"/>
      <c r="J123" s="195">
        <f t="shared" si="20"/>
        <v>0</v>
      </c>
      <c r="K123" s="191" t="s">
        <v>21</v>
      </c>
      <c r="L123" s="58"/>
      <c r="M123" s="196" t="s">
        <v>21</v>
      </c>
      <c r="N123" s="197" t="s">
        <v>46</v>
      </c>
      <c r="O123" s="39"/>
      <c r="P123" s="198">
        <f t="shared" si="21"/>
        <v>0</v>
      </c>
      <c r="Q123" s="198">
        <v>0</v>
      </c>
      <c r="R123" s="198">
        <f t="shared" si="22"/>
        <v>0</v>
      </c>
      <c r="S123" s="198">
        <v>0</v>
      </c>
      <c r="T123" s="199">
        <f t="shared" si="23"/>
        <v>0</v>
      </c>
      <c r="AR123" s="21" t="s">
        <v>141</v>
      </c>
      <c r="AT123" s="21" t="s">
        <v>136</v>
      </c>
      <c r="AU123" s="21" t="s">
        <v>83</v>
      </c>
      <c r="AY123" s="21" t="s">
        <v>134</v>
      </c>
      <c r="BE123" s="200">
        <f t="shared" si="24"/>
        <v>0</v>
      </c>
      <c r="BF123" s="200">
        <f t="shared" si="25"/>
        <v>0</v>
      </c>
      <c r="BG123" s="200">
        <f t="shared" si="26"/>
        <v>0</v>
      </c>
      <c r="BH123" s="200">
        <f t="shared" si="27"/>
        <v>0</v>
      </c>
      <c r="BI123" s="200">
        <f t="shared" si="28"/>
        <v>0</v>
      </c>
      <c r="BJ123" s="21" t="s">
        <v>83</v>
      </c>
      <c r="BK123" s="200">
        <f t="shared" si="29"/>
        <v>0</v>
      </c>
      <c r="BL123" s="21" t="s">
        <v>141</v>
      </c>
      <c r="BM123" s="21" t="s">
        <v>611</v>
      </c>
    </row>
    <row r="124" spans="2:65" s="1" customFormat="1" ht="16.5" customHeight="1">
      <c r="B124" s="38"/>
      <c r="C124" s="189" t="s">
        <v>148</v>
      </c>
      <c r="D124" s="189" t="s">
        <v>136</v>
      </c>
      <c r="E124" s="190" t="s">
        <v>612</v>
      </c>
      <c r="F124" s="191" t="s">
        <v>613</v>
      </c>
      <c r="G124" s="192" t="s">
        <v>543</v>
      </c>
      <c r="H124" s="193">
        <v>9</v>
      </c>
      <c r="I124" s="194"/>
      <c r="J124" s="195">
        <f t="shared" si="20"/>
        <v>0</v>
      </c>
      <c r="K124" s="191" t="s">
        <v>21</v>
      </c>
      <c r="L124" s="58"/>
      <c r="M124" s="196" t="s">
        <v>21</v>
      </c>
      <c r="N124" s="197" t="s">
        <v>46</v>
      </c>
      <c r="O124" s="39"/>
      <c r="P124" s="198">
        <f t="shared" si="21"/>
        <v>0</v>
      </c>
      <c r="Q124" s="198">
        <v>0</v>
      </c>
      <c r="R124" s="198">
        <f t="shared" si="22"/>
        <v>0</v>
      </c>
      <c r="S124" s="198">
        <v>0</v>
      </c>
      <c r="T124" s="199">
        <f t="shared" si="23"/>
        <v>0</v>
      </c>
      <c r="AR124" s="21" t="s">
        <v>141</v>
      </c>
      <c r="AT124" s="21" t="s">
        <v>136</v>
      </c>
      <c r="AU124" s="21" t="s">
        <v>83</v>
      </c>
      <c r="AY124" s="21" t="s">
        <v>134</v>
      </c>
      <c r="BE124" s="200">
        <f t="shared" si="24"/>
        <v>0</v>
      </c>
      <c r="BF124" s="200">
        <f t="shared" si="25"/>
        <v>0</v>
      </c>
      <c r="BG124" s="200">
        <f t="shared" si="26"/>
        <v>0</v>
      </c>
      <c r="BH124" s="200">
        <f t="shared" si="27"/>
        <v>0</v>
      </c>
      <c r="BI124" s="200">
        <f t="shared" si="28"/>
        <v>0</v>
      </c>
      <c r="BJ124" s="21" t="s">
        <v>83</v>
      </c>
      <c r="BK124" s="200">
        <f t="shared" si="29"/>
        <v>0</v>
      </c>
      <c r="BL124" s="21" t="s">
        <v>141</v>
      </c>
      <c r="BM124" s="21" t="s">
        <v>614</v>
      </c>
    </row>
    <row r="125" spans="2:65" s="1" customFormat="1" ht="16.5" customHeight="1">
      <c r="B125" s="38"/>
      <c r="C125" s="189" t="s">
        <v>141</v>
      </c>
      <c r="D125" s="189" t="s">
        <v>136</v>
      </c>
      <c r="E125" s="190" t="s">
        <v>615</v>
      </c>
      <c r="F125" s="191" t="s">
        <v>616</v>
      </c>
      <c r="G125" s="192" t="s">
        <v>543</v>
      </c>
      <c r="H125" s="193">
        <v>9</v>
      </c>
      <c r="I125" s="194"/>
      <c r="J125" s="195">
        <f t="shared" si="20"/>
        <v>0</v>
      </c>
      <c r="K125" s="191" t="s">
        <v>21</v>
      </c>
      <c r="L125" s="58"/>
      <c r="M125" s="196" t="s">
        <v>21</v>
      </c>
      <c r="N125" s="197" t="s">
        <v>46</v>
      </c>
      <c r="O125" s="39"/>
      <c r="P125" s="198">
        <f t="shared" si="21"/>
        <v>0</v>
      </c>
      <c r="Q125" s="198">
        <v>0</v>
      </c>
      <c r="R125" s="198">
        <f t="shared" si="22"/>
        <v>0</v>
      </c>
      <c r="S125" s="198">
        <v>0</v>
      </c>
      <c r="T125" s="199">
        <f t="shared" si="23"/>
        <v>0</v>
      </c>
      <c r="AR125" s="21" t="s">
        <v>141</v>
      </c>
      <c r="AT125" s="21" t="s">
        <v>136</v>
      </c>
      <c r="AU125" s="21" t="s">
        <v>83</v>
      </c>
      <c r="AY125" s="21" t="s">
        <v>134</v>
      </c>
      <c r="BE125" s="200">
        <f t="shared" si="24"/>
        <v>0</v>
      </c>
      <c r="BF125" s="200">
        <f t="shared" si="25"/>
        <v>0</v>
      </c>
      <c r="BG125" s="200">
        <f t="shared" si="26"/>
        <v>0</v>
      </c>
      <c r="BH125" s="200">
        <f t="shared" si="27"/>
        <v>0</v>
      </c>
      <c r="BI125" s="200">
        <f t="shared" si="28"/>
        <v>0</v>
      </c>
      <c r="BJ125" s="21" t="s">
        <v>83</v>
      </c>
      <c r="BK125" s="200">
        <f t="shared" si="29"/>
        <v>0</v>
      </c>
      <c r="BL125" s="21" t="s">
        <v>141</v>
      </c>
      <c r="BM125" s="21" t="s">
        <v>617</v>
      </c>
    </row>
    <row r="126" spans="2:65" s="1" customFormat="1" ht="16.5" customHeight="1">
      <c r="B126" s="38"/>
      <c r="C126" s="189" t="s">
        <v>156</v>
      </c>
      <c r="D126" s="189" t="s">
        <v>136</v>
      </c>
      <c r="E126" s="190" t="s">
        <v>618</v>
      </c>
      <c r="F126" s="191" t="s">
        <v>619</v>
      </c>
      <c r="G126" s="192" t="s">
        <v>543</v>
      </c>
      <c r="H126" s="193">
        <v>9</v>
      </c>
      <c r="I126" s="194"/>
      <c r="J126" s="195">
        <f t="shared" si="20"/>
        <v>0</v>
      </c>
      <c r="K126" s="191" t="s">
        <v>21</v>
      </c>
      <c r="L126" s="58"/>
      <c r="M126" s="196" t="s">
        <v>21</v>
      </c>
      <c r="N126" s="197" t="s">
        <v>46</v>
      </c>
      <c r="O126" s="39"/>
      <c r="P126" s="198">
        <f t="shared" si="21"/>
        <v>0</v>
      </c>
      <c r="Q126" s="198">
        <v>0</v>
      </c>
      <c r="R126" s="198">
        <f t="shared" si="22"/>
        <v>0</v>
      </c>
      <c r="S126" s="198">
        <v>0</v>
      </c>
      <c r="T126" s="199">
        <f t="shared" si="23"/>
        <v>0</v>
      </c>
      <c r="AR126" s="21" t="s">
        <v>141</v>
      </c>
      <c r="AT126" s="21" t="s">
        <v>136</v>
      </c>
      <c r="AU126" s="21" t="s">
        <v>83</v>
      </c>
      <c r="AY126" s="21" t="s">
        <v>134</v>
      </c>
      <c r="BE126" s="200">
        <f t="shared" si="24"/>
        <v>0</v>
      </c>
      <c r="BF126" s="200">
        <f t="shared" si="25"/>
        <v>0</v>
      </c>
      <c r="BG126" s="200">
        <f t="shared" si="26"/>
        <v>0</v>
      </c>
      <c r="BH126" s="200">
        <f t="shared" si="27"/>
        <v>0</v>
      </c>
      <c r="BI126" s="200">
        <f t="shared" si="28"/>
        <v>0</v>
      </c>
      <c r="BJ126" s="21" t="s">
        <v>83</v>
      </c>
      <c r="BK126" s="200">
        <f t="shared" si="29"/>
        <v>0</v>
      </c>
      <c r="BL126" s="21" t="s">
        <v>141</v>
      </c>
      <c r="BM126" s="21" t="s">
        <v>620</v>
      </c>
    </row>
    <row r="127" spans="2:65" s="1" customFormat="1" ht="16.5" customHeight="1">
      <c r="B127" s="38"/>
      <c r="C127" s="189" t="s">
        <v>160</v>
      </c>
      <c r="D127" s="189" t="s">
        <v>136</v>
      </c>
      <c r="E127" s="190" t="s">
        <v>621</v>
      </c>
      <c r="F127" s="191" t="s">
        <v>622</v>
      </c>
      <c r="G127" s="192" t="s">
        <v>543</v>
      </c>
      <c r="H127" s="193">
        <v>18</v>
      </c>
      <c r="I127" s="194"/>
      <c r="J127" s="195">
        <f t="shared" si="20"/>
        <v>0</v>
      </c>
      <c r="K127" s="191" t="s">
        <v>21</v>
      </c>
      <c r="L127" s="58"/>
      <c r="M127" s="196" t="s">
        <v>21</v>
      </c>
      <c r="N127" s="197" t="s">
        <v>46</v>
      </c>
      <c r="O127" s="39"/>
      <c r="P127" s="198">
        <f t="shared" si="21"/>
        <v>0</v>
      </c>
      <c r="Q127" s="198">
        <v>0</v>
      </c>
      <c r="R127" s="198">
        <f t="shared" si="22"/>
        <v>0</v>
      </c>
      <c r="S127" s="198">
        <v>0</v>
      </c>
      <c r="T127" s="199">
        <f t="shared" si="23"/>
        <v>0</v>
      </c>
      <c r="AR127" s="21" t="s">
        <v>141</v>
      </c>
      <c r="AT127" s="21" t="s">
        <v>136</v>
      </c>
      <c r="AU127" s="21" t="s">
        <v>83</v>
      </c>
      <c r="AY127" s="21" t="s">
        <v>134</v>
      </c>
      <c r="BE127" s="200">
        <f t="shared" si="24"/>
        <v>0</v>
      </c>
      <c r="BF127" s="200">
        <f t="shared" si="25"/>
        <v>0</v>
      </c>
      <c r="BG127" s="200">
        <f t="shared" si="26"/>
        <v>0</v>
      </c>
      <c r="BH127" s="200">
        <f t="shared" si="27"/>
        <v>0</v>
      </c>
      <c r="BI127" s="200">
        <f t="shared" si="28"/>
        <v>0</v>
      </c>
      <c r="BJ127" s="21" t="s">
        <v>83</v>
      </c>
      <c r="BK127" s="200">
        <f t="shared" si="29"/>
        <v>0</v>
      </c>
      <c r="BL127" s="21" t="s">
        <v>141</v>
      </c>
      <c r="BM127" s="21" t="s">
        <v>623</v>
      </c>
    </row>
    <row r="128" spans="2:65" s="1" customFormat="1" ht="16.5" customHeight="1">
      <c r="B128" s="38"/>
      <c r="C128" s="189" t="s">
        <v>166</v>
      </c>
      <c r="D128" s="189" t="s">
        <v>136</v>
      </c>
      <c r="E128" s="190" t="s">
        <v>624</v>
      </c>
      <c r="F128" s="191" t="s">
        <v>625</v>
      </c>
      <c r="G128" s="192" t="s">
        <v>626</v>
      </c>
      <c r="H128" s="193">
        <v>9</v>
      </c>
      <c r="I128" s="194"/>
      <c r="J128" s="195">
        <f t="shared" si="20"/>
        <v>0</v>
      </c>
      <c r="K128" s="191" t="s">
        <v>21</v>
      </c>
      <c r="L128" s="58"/>
      <c r="M128" s="196" t="s">
        <v>21</v>
      </c>
      <c r="N128" s="197" t="s">
        <v>46</v>
      </c>
      <c r="O128" s="39"/>
      <c r="P128" s="198">
        <f t="shared" si="21"/>
        <v>0</v>
      </c>
      <c r="Q128" s="198">
        <v>0</v>
      </c>
      <c r="R128" s="198">
        <f t="shared" si="22"/>
        <v>0</v>
      </c>
      <c r="S128" s="198">
        <v>0</v>
      </c>
      <c r="T128" s="199">
        <f t="shared" si="23"/>
        <v>0</v>
      </c>
      <c r="AR128" s="21" t="s">
        <v>141</v>
      </c>
      <c r="AT128" s="21" t="s">
        <v>136</v>
      </c>
      <c r="AU128" s="21" t="s">
        <v>83</v>
      </c>
      <c r="AY128" s="21" t="s">
        <v>134</v>
      </c>
      <c r="BE128" s="200">
        <f t="shared" si="24"/>
        <v>0</v>
      </c>
      <c r="BF128" s="200">
        <f t="shared" si="25"/>
        <v>0</v>
      </c>
      <c r="BG128" s="200">
        <f t="shared" si="26"/>
        <v>0</v>
      </c>
      <c r="BH128" s="200">
        <f t="shared" si="27"/>
        <v>0</v>
      </c>
      <c r="BI128" s="200">
        <f t="shared" si="28"/>
        <v>0</v>
      </c>
      <c r="BJ128" s="21" t="s">
        <v>83</v>
      </c>
      <c r="BK128" s="200">
        <f t="shared" si="29"/>
        <v>0</v>
      </c>
      <c r="BL128" s="21" t="s">
        <v>141</v>
      </c>
      <c r="BM128" s="21" t="s">
        <v>627</v>
      </c>
    </row>
    <row r="129" spans="2:65" s="1" customFormat="1" ht="16.5" customHeight="1">
      <c r="B129" s="38"/>
      <c r="C129" s="189" t="s">
        <v>170</v>
      </c>
      <c r="D129" s="189" t="s">
        <v>136</v>
      </c>
      <c r="E129" s="190" t="s">
        <v>628</v>
      </c>
      <c r="F129" s="191" t="s">
        <v>629</v>
      </c>
      <c r="G129" s="192" t="s">
        <v>543</v>
      </c>
      <c r="H129" s="193">
        <v>9</v>
      </c>
      <c r="I129" s="194"/>
      <c r="J129" s="195">
        <f t="shared" si="20"/>
        <v>0</v>
      </c>
      <c r="K129" s="191" t="s">
        <v>21</v>
      </c>
      <c r="L129" s="58"/>
      <c r="M129" s="196" t="s">
        <v>21</v>
      </c>
      <c r="N129" s="197" t="s">
        <v>46</v>
      </c>
      <c r="O129" s="39"/>
      <c r="P129" s="198">
        <f t="shared" si="21"/>
        <v>0</v>
      </c>
      <c r="Q129" s="198">
        <v>0</v>
      </c>
      <c r="R129" s="198">
        <f t="shared" si="22"/>
        <v>0</v>
      </c>
      <c r="S129" s="198">
        <v>0</v>
      </c>
      <c r="T129" s="199">
        <f t="shared" si="23"/>
        <v>0</v>
      </c>
      <c r="AR129" s="21" t="s">
        <v>141</v>
      </c>
      <c r="AT129" s="21" t="s">
        <v>136</v>
      </c>
      <c r="AU129" s="21" t="s">
        <v>83</v>
      </c>
      <c r="AY129" s="21" t="s">
        <v>134</v>
      </c>
      <c r="BE129" s="200">
        <f t="shared" si="24"/>
        <v>0</v>
      </c>
      <c r="BF129" s="200">
        <f t="shared" si="25"/>
        <v>0</v>
      </c>
      <c r="BG129" s="200">
        <f t="shared" si="26"/>
        <v>0</v>
      </c>
      <c r="BH129" s="200">
        <f t="shared" si="27"/>
        <v>0</v>
      </c>
      <c r="BI129" s="200">
        <f t="shared" si="28"/>
        <v>0</v>
      </c>
      <c r="BJ129" s="21" t="s">
        <v>83</v>
      </c>
      <c r="BK129" s="200">
        <f t="shared" si="29"/>
        <v>0</v>
      </c>
      <c r="BL129" s="21" t="s">
        <v>141</v>
      </c>
      <c r="BM129" s="21" t="s">
        <v>630</v>
      </c>
    </row>
    <row r="130" spans="2:65" s="1" customFormat="1" ht="16.5" customHeight="1">
      <c r="B130" s="38"/>
      <c r="C130" s="189" t="s">
        <v>175</v>
      </c>
      <c r="D130" s="189" t="s">
        <v>136</v>
      </c>
      <c r="E130" s="190" t="s">
        <v>631</v>
      </c>
      <c r="F130" s="191" t="s">
        <v>632</v>
      </c>
      <c r="G130" s="192" t="s">
        <v>543</v>
      </c>
      <c r="H130" s="193">
        <v>9</v>
      </c>
      <c r="I130" s="194"/>
      <c r="J130" s="195">
        <f t="shared" si="20"/>
        <v>0</v>
      </c>
      <c r="K130" s="191" t="s">
        <v>21</v>
      </c>
      <c r="L130" s="58"/>
      <c r="M130" s="196" t="s">
        <v>21</v>
      </c>
      <c r="N130" s="197" t="s">
        <v>46</v>
      </c>
      <c r="O130" s="39"/>
      <c r="P130" s="198">
        <f t="shared" si="21"/>
        <v>0</v>
      </c>
      <c r="Q130" s="198">
        <v>0</v>
      </c>
      <c r="R130" s="198">
        <f t="shared" si="22"/>
        <v>0</v>
      </c>
      <c r="S130" s="198">
        <v>0</v>
      </c>
      <c r="T130" s="199">
        <f t="shared" si="23"/>
        <v>0</v>
      </c>
      <c r="AR130" s="21" t="s">
        <v>141</v>
      </c>
      <c r="AT130" s="21" t="s">
        <v>136</v>
      </c>
      <c r="AU130" s="21" t="s">
        <v>83</v>
      </c>
      <c r="AY130" s="21" t="s">
        <v>134</v>
      </c>
      <c r="BE130" s="200">
        <f t="shared" si="24"/>
        <v>0</v>
      </c>
      <c r="BF130" s="200">
        <f t="shared" si="25"/>
        <v>0</v>
      </c>
      <c r="BG130" s="200">
        <f t="shared" si="26"/>
        <v>0</v>
      </c>
      <c r="BH130" s="200">
        <f t="shared" si="27"/>
        <v>0</v>
      </c>
      <c r="BI130" s="200">
        <f t="shared" si="28"/>
        <v>0</v>
      </c>
      <c r="BJ130" s="21" t="s">
        <v>83</v>
      </c>
      <c r="BK130" s="200">
        <f t="shared" si="29"/>
        <v>0</v>
      </c>
      <c r="BL130" s="21" t="s">
        <v>141</v>
      </c>
      <c r="BM130" s="21" t="s">
        <v>633</v>
      </c>
    </row>
    <row r="131" spans="2:65" s="1" customFormat="1" ht="16.5" customHeight="1">
      <c r="B131" s="38"/>
      <c r="C131" s="189" t="s">
        <v>179</v>
      </c>
      <c r="D131" s="189" t="s">
        <v>136</v>
      </c>
      <c r="E131" s="190" t="s">
        <v>634</v>
      </c>
      <c r="F131" s="191" t="s">
        <v>635</v>
      </c>
      <c r="G131" s="192" t="s">
        <v>251</v>
      </c>
      <c r="H131" s="193">
        <v>295</v>
      </c>
      <c r="I131" s="194"/>
      <c r="J131" s="195">
        <f t="shared" si="20"/>
        <v>0</v>
      </c>
      <c r="K131" s="191" t="s">
        <v>21</v>
      </c>
      <c r="L131" s="58"/>
      <c r="M131" s="196" t="s">
        <v>21</v>
      </c>
      <c r="N131" s="197" t="s">
        <v>46</v>
      </c>
      <c r="O131" s="39"/>
      <c r="P131" s="198">
        <f t="shared" si="21"/>
        <v>0</v>
      </c>
      <c r="Q131" s="198">
        <v>0</v>
      </c>
      <c r="R131" s="198">
        <f t="shared" si="22"/>
        <v>0</v>
      </c>
      <c r="S131" s="198">
        <v>0</v>
      </c>
      <c r="T131" s="199">
        <f t="shared" si="23"/>
        <v>0</v>
      </c>
      <c r="AR131" s="21" t="s">
        <v>141</v>
      </c>
      <c r="AT131" s="21" t="s">
        <v>136</v>
      </c>
      <c r="AU131" s="21" t="s">
        <v>83</v>
      </c>
      <c r="AY131" s="21" t="s">
        <v>134</v>
      </c>
      <c r="BE131" s="200">
        <f t="shared" si="24"/>
        <v>0</v>
      </c>
      <c r="BF131" s="200">
        <f t="shared" si="25"/>
        <v>0</v>
      </c>
      <c r="BG131" s="200">
        <f t="shared" si="26"/>
        <v>0</v>
      </c>
      <c r="BH131" s="200">
        <f t="shared" si="27"/>
        <v>0</v>
      </c>
      <c r="BI131" s="200">
        <f t="shared" si="28"/>
        <v>0</v>
      </c>
      <c r="BJ131" s="21" t="s">
        <v>83</v>
      </c>
      <c r="BK131" s="200">
        <f t="shared" si="29"/>
        <v>0</v>
      </c>
      <c r="BL131" s="21" t="s">
        <v>141</v>
      </c>
      <c r="BM131" s="21" t="s">
        <v>636</v>
      </c>
    </row>
    <row r="132" spans="2:65" s="1" customFormat="1" ht="16.5" customHeight="1">
      <c r="B132" s="38"/>
      <c r="C132" s="189" t="s">
        <v>184</v>
      </c>
      <c r="D132" s="189" t="s">
        <v>136</v>
      </c>
      <c r="E132" s="190" t="s">
        <v>637</v>
      </c>
      <c r="F132" s="191" t="s">
        <v>638</v>
      </c>
      <c r="G132" s="192" t="s">
        <v>251</v>
      </c>
      <c r="H132" s="193">
        <v>90</v>
      </c>
      <c r="I132" s="194"/>
      <c r="J132" s="195">
        <f t="shared" si="20"/>
        <v>0</v>
      </c>
      <c r="K132" s="191" t="s">
        <v>21</v>
      </c>
      <c r="L132" s="58"/>
      <c r="M132" s="196" t="s">
        <v>21</v>
      </c>
      <c r="N132" s="197" t="s">
        <v>46</v>
      </c>
      <c r="O132" s="39"/>
      <c r="P132" s="198">
        <f t="shared" si="21"/>
        <v>0</v>
      </c>
      <c r="Q132" s="198">
        <v>0</v>
      </c>
      <c r="R132" s="198">
        <f t="shared" si="22"/>
        <v>0</v>
      </c>
      <c r="S132" s="198">
        <v>0</v>
      </c>
      <c r="T132" s="199">
        <f t="shared" si="23"/>
        <v>0</v>
      </c>
      <c r="AR132" s="21" t="s">
        <v>141</v>
      </c>
      <c r="AT132" s="21" t="s">
        <v>136</v>
      </c>
      <c r="AU132" s="21" t="s">
        <v>83</v>
      </c>
      <c r="AY132" s="21" t="s">
        <v>134</v>
      </c>
      <c r="BE132" s="200">
        <f t="shared" si="24"/>
        <v>0</v>
      </c>
      <c r="BF132" s="200">
        <f t="shared" si="25"/>
        <v>0</v>
      </c>
      <c r="BG132" s="200">
        <f t="shared" si="26"/>
        <v>0</v>
      </c>
      <c r="BH132" s="200">
        <f t="shared" si="27"/>
        <v>0</v>
      </c>
      <c r="BI132" s="200">
        <f t="shared" si="28"/>
        <v>0</v>
      </c>
      <c r="BJ132" s="21" t="s">
        <v>83</v>
      </c>
      <c r="BK132" s="200">
        <f t="shared" si="29"/>
        <v>0</v>
      </c>
      <c r="BL132" s="21" t="s">
        <v>141</v>
      </c>
      <c r="BM132" s="21" t="s">
        <v>639</v>
      </c>
    </row>
    <row r="133" spans="2:65" s="1" customFormat="1" ht="16.5" customHeight="1">
      <c r="B133" s="38"/>
      <c r="C133" s="189" t="s">
        <v>188</v>
      </c>
      <c r="D133" s="189" t="s">
        <v>136</v>
      </c>
      <c r="E133" s="190" t="s">
        <v>640</v>
      </c>
      <c r="F133" s="191" t="s">
        <v>641</v>
      </c>
      <c r="G133" s="192" t="s">
        <v>251</v>
      </c>
      <c r="H133" s="193">
        <v>295</v>
      </c>
      <c r="I133" s="194"/>
      <c r="J133" s="195">
        <f t="shared" si="20"/>
        <v>0</v>
      </c>
      <c r="K133" s="191" t="s">
        <v>21</v>
      </c>
      <c r="L133" s="58"/>
      <c r="M133" s="196" t="s">
        <v>21</v>
      </c>
      <c r="N133" s="197" t="s">
        <v>46</v>
      </c>
      <c r="O133" s="39"/>
      <c r="P133" s="198">
        <f t="shared" si="21"/>
        <v>0</v>
      </c>
      <c r="Q133" s="198">
        <v>0</v>
      </c>
      <c r="R133" s="198">
        <f t="shared" si="22"/>
        <v>0</v>
      </c>
      <c r="S133" s="198">
        <v>0</v>
      </c>
      <c r="T133" s="199">
        <f t="shared" si="23"/>
        <v>0</v>
      </c>
      <c r="AR133" s="21" t="s">
        <v>141</v>
      </c>
      <c r="AT133" s="21" t="s">
        <v>136</v>
      </c>
      <c r="AU133" s="21" t="s">
        <v>83</v>
      </c>
      <c r="AY133" s="21" t="s">
        <v>134</v>
      </c>
      <c r="BE133" s="200">
        <f t="shared" si="24"/>
        <v>0</v>
      </c>
      <c r="BF133" s="200">
        <f t="shared" si="25"/>
        <v>0</v>
      </c>
      <c r="BG133" s="200">
        <f t="shared" si="26"/>
        <v>0</v>
      </c>
      <c r="BH133" s="200">
        <f t="shared" si="27"/>
        <v>0</v>
      </c>
      <c r="BI133" s="200">
        <f t="shared" si="28"/>
        <v>0</v>
      </c>
      <c r="BJ133" s="21" t="s">
        <v>83</v>
      </c>
      <c r="BK133" s="200">
        <f t="shared" si="29"/>
        <v>0</v>
      </c>
      <c r="BL133" s="21" t="s">
        <v>141</v>
      </c>
      <c r="BM133" s="21" t="s">
        <v>642</v>
      </c>
    </row>
    <row r="134" spans="2:65" s="1" customFormat="1" ht="16.5" customHeight="1">
      <c r="B134" s="38"/>
      <c r="C134" s="189" t="s">
        <v>192</v>
      </c>
      <c r="D134" s="189" t="s">
        <v>136</v>
      </c>
      <c r="E134" s="190" t="s">
        <v>643</v>
      </c>
      <c r="F134" s="191" t="s">
        <v>644</v>
      </c>
      <c r="G134" s="192" t="s">
        <v>251</v>
      </c>
      <c r="H134" s="193">
        <v>295</v>
      </c>
      <c r="I134" s="194"/>
      <c r="J134" s="195">
        <f t="shared" si="20"/>
        <v>0</v>
      </c>
      <c r="K134" s="191" t="s">
        <v>21</v>
      </c>
      <c r="L134" s="58"/>
      <c r="M134" s="196" t="s">
        <v>21</v>
      </c>
      <c r="N134" s="197" t="s">
        <v>46</v>
      </c>
      <c r="O134" s="39"/>
      <c r="P134" s="198">
        <f t="shared" si="21"/>
        <v>0</v>
      </c>
      <c r="Q134" s="198">
        <v>0</v>
      </c>
      <c r="R134" s="198">
        <f t="shared" si="22"/>
        <v>0</v>
      </c>
      <c r="S134" s="198">
        <v>0</v>
      </c>
      <c r="T134" s="199">
        <f t="shared" si="23"/>
        <v>0</v>
      </c>
      <c r="AR134" s="21" t="s">
        <v>141</v>
      </c>
      <c r="AT134" s="21" t="s">
        <v>136</v>
      </c>
      <c r="AU134" s="21" t="s">
        <v>83</v>
      </c>
      <c r="AY134" s="21" t="s">
        <v>134</v>
      </c>
      <c r="BE134" s="200">
        <f t="shared" si="24"/>
        <v>0</v>
      </c>
      <c r="BF134" s="200">
        <f t="shared" si="25"/>
        <v>0</v>
      </c>
      <c r="BG134" s="200">
        <f t="shared" si="26"/>
        <v>0</v>
      </c>
      <c r="BH134" s="200">
        <f t="shared" si="27"/>
        <v>0</v>
      </c>
      <c r="BI134" s="200">
        <f t="shared" si="28"/>
        <v>0</v>
      </c>
      <c r="BJ134" s="21" t="s">
        <v>83</v>
      </c>
      <c r="BK134" s="200">
        <f t="shared" si="29"/>
        <v>0</v>
      </c>
      <c r="BL134" s="21" t="s">
        <v>141</v>
      </c>
      <c r="BM134" s="21" t="s">
        <v>645</v>
      </c>
    </row>
    <row r="135" spans="2:65" s="1" customFormat="1" ht="16.5" customHeight="1">
      <c r="B135" s="38"/>
      <c r="C135" s="189" t="s">
        <v>196</v>
      </c>
      <c r="D135" s="189" t="s">
        <v>136</v>
      </c>
      <c r="E135" s="190" t="s">
        <v>646</v>
      </c>
      <c r="F135" s="191" t="s">
        <v>647</v>
      </c>
      <c r="G135" s="192" t="s">
        <v>543</v>
      </c>
      <c r="H135" s="193">
        <v>9</v>
      </c>
      <c r="I135" s="194"/>
      <c r="J135" s="195">
        <f t="shared" si="20"/>
        <v>0</v>
      </c>
      <c r="K135" s="191" t="s">
        <v>21</v>
      </c>
      <c r="L135" s="58"/>
      <c r="M135" s="196" t="s">
        <v>21</v>
      </c>
      <c r="N135" s="197" t="s">
        <v>46</v>
      </c>
      <c r="O135" s="39"/>
      <c r="P135" s="198">
        <f t="shared" si="21"/>
        <v>0</v>
      </c>
      <c r="Q135" s="198">
        <v>0</v>
      </c>
      <c r="R135" s="198">
        <f t="shared" si="22"/>
        <v>0</v>
      </c>
      <c r="S135" s="198">
        <v>0</v>
      </c>
      <c r="T135" s="199">
        <f t="shared" si="23"/>
        <v>0</v>
      </c>
      <c r="AR135" s="21" t="s">
        <v>141</v>
      </c>
      <c r="AT135" s="21" t="s">
        <v>136</v>
      </c>
      <c r="AU135" s="21" t="s">
        <v>83</v>
      </c>
      <c r="AY135" s="21" t="s">
        <v>134</v>
      </c>
      <c r="BE135" s="200">
        <f t="shared" si="24"/>
        <v>0</v>
      </c>
      <c r="BF135" s="200">
        <f t="shared" si="25"/>
        <v>0</v>
      </c>
      <c r="BG135" s="200">
        <f t="shared" si="26"/>
        <v>0</v>
      </c>
      <c r="BH135" s="200">
        <f t="shared" si="27"/>
        <v>0</v>
      </c>
      <c r="BI135" s="200">
        <f t="shared" si="28"/>
        <v>0</v>
      </c>
      <c r="BJ135" s="21" t="s">
        <v>83</v>
      </c>
      <c r="BK135" s="200">
        <f t="shared" si="29"/>
        <v>0</v>
      </c>
      <c r="BL135" s="21" t="s">
        <v>141</v>
      </c>
      <c r="BM135" s="21" t="s">
        <v>648</v>
      </c>
    </row>
    <row r="136" spans="2:65" s="1" customFormat="1" ht="16.5" customHeight="1">
      <c r="B136" s="38"/>
      <c r="C136" s="189" t="s">
        <v>10</v>
      </c>
      <c r="D136" s="189" t="s">
        <v>136</v>
      </c>
      <c r="E136" s="190" t="s">
        <v>649</v>
      </c>
      <c r="F136" s="191" t="s">
        <v>650</v>
      </c>
      <c r="G136" s="192" t="s">
        <v>543</v>
      </c>
      <c r="H136" s="193">
        <v>18</v>
      </c>
      <c r="I136" s="194"/>
      <c r="J136" s="195">
        <f t="shared" si="20"/>
        <v>0</v>
      </c>
      <c r="K136" s="191" t="s">
        <v>21</v>
      </c>
      <c r="L136" s="58"/>
      <c r="M136" s="196" t="s">
        <v>21</v>
      </c>
      <c r="N136" s="197" t="s">
        <v>46</v>
      </c>
      <c r="O136" s="39"/>
      <c r="P136" s="198">
        <f t="shared" si="21"/>
        <v>0</v>
      </c>
      <c r="Q136" s="198">
        <v>0</v>
      </c>
      <c r="R136" s="198">
        <f t="shared" si="22"/>
        <v>0</v>
      </c>
      <c r="S136" s="198">
        <v>0</v>
      </c>
      <c r="T136" s="199">
        <f t="shared" si="23"/>
        <v>0</v>
      </c>
      <c r="AR136" s="21" t="s">
        <v>141</v>
      </c>
      <c r="AT136" s="21" t="s">
        <v>136</v>
      </c>
      <c r="AU136" s="21" t="s">
        <v>83</v>
      </c>
      <c r="AY136" s="21" t="s">
        <v>134</v>
      </c>
      <c r="BE136" s="200">
        <f t="shared" si="24"/>
        <v>0</v>
      </c>
      <c r="BF136" s="200">
        <f t="shared" si="25"/>
        <v>0</v>
      </c>
      <c r="BG136" s="200">
        <f t="shared" si="26"/>
        <v>0</v>
      </c>
      <c r="BH136" s="200">
        <f t="shared" si="27"/>
        <v>0</v>
      </c>
      <c r="BI136" s="200">
        <f t="shared" si="28"/>
        <v>0</v>
      </c>
      <c r="BJ136" s="21" t="s">
        <v>83</v>
      </c>
      <c r="BK136" s="200">
        <f t="shared" si="29"/>
        <v>0</v>
      </c>
      <c r="BL136" s="21" t="s">
        <v>141</v>
      </c>
      <c r="BM136" s="21" t="s">
        <v>651</v>
      </c>
    </row>
    <row r="137" spans="2:65" s="1" customFormat="1" ht="16.5" customHeight="1">
      <c r="B137" s="38"/>
      <c r="C137" s="189" t="s">
        <v>204</v>
      </c>
      <c r="D137" s="189" t="s">
        <v>136</v>
      </c>
      <c r="E137" s="190" t="s">
        <v>652</v>
      </c>
      <c r="F137" s="191" t="s">
        <v>653</v>
      </c>
      <c r="G137" s="192" t="s">
        <v>251</v>
      </c>
      <c r="H137" s="193">
        <v>310</v>
      </c>
      <c r="I137" s="194"/>
      <c r="J137" s="195">
        <f t="shared" si="20"/>
        <v>0</v>
      </c>
      <c r="K137" s="191" t="s">
        <v>21</v>
      </c>
      <c r="L137" s="58"/>
      <c r="M137" s="196" t="s">
        <v>21</v>
      </c>
      <c r="N137" s="197" t="s">
        <v>46</v>
      </c>
      <c r="O137" s="39"/>
      <c r="P137" s="198">
        <f t="shared" si="21"/>
        <v>0</v>
      </c>
      <c r="Q137" s="198">
        <v>0</v>
      </c>
      <c r="R137" s="198">
        <f t="shared" si="22"/>
        <v>0</v>
      </c>
      <c r="S137" s="198">
        <v>0</v>
      </c>
      <c r="T137" s="199">
        <f t="shared" si="23"/>
        <v>0</v>
      </c>
      <c r="AR137" s="21" t="s">
        <v>141</v>
      </c>
      <c r="AT137" s="21" t="s">
        <v>136</v>
      </c>
      <c r="AU137" s="21" t="s">
        <v>83</v>
      </c>
      <c r="AY137" s="21" t="s">
        <v>134</v>
      </c>
      <c r="BE137" s="200">
        <f t="shared" si="24"/>
        <v>0</v>
      </c>
      <c r="BF137" s="200">
        <f t="shared" si="25"/>
        <v>0</v>
      </c>
      <c r="BG137" s="200">
        <f t="shared" si="26"/>
        <v>0</v>
      </c>
      <c r="BH137" s="200">
        <f t="shared" si="27"/>
        <v>0</v>
      </c>
      <c r="BI137" s="200">
        <f t="shared" si="28"/>
        <v>0</v>
      </c>
      <c r="BJ137" s="21" t="s">
        <v>83</v>
      </c>
      <c r="BK137" s="200">
        <f t="shared" si="29"/>
        <v>0</v>
      </c>
      <c r="BL137" s="21" t="s">
        <v>141</v>
      </c>
      <c r="BM137" s="21" t="s">
        <v>654</v>
      </c>
    </row>
    <row r="138" spans="2:65" s="1" customFormat="1" ht="16.5" customHeight="1">
      <c r="B138" s="38"/>
      <c r="C138" s="189" t="s">
        <v>209</v>
      </c>
      <c r="D138" s="189" t="s">
        <v>136</v>
      </c>
      <c r="E138" s="190" t="s">
        <v>655</v>
      </c>
      <c r="F138" s="191" t="s">
        <v>656</v>
      </c>
      <c r="G138" s="192" t="s">
        <v>251</v>
      </c>
      <c r="H138" s="193">
        <v>34</v>
      </c>
      <c r="I138" s="194"/>
      <c r="J138" s="195">
        <f t="shared" si="20"/>
        <v>0</v>
      </c>
      <c r="K138" s="191" t="s">
        <v>21</v>
      </c>
      <c r="L138" s="58"/>
      <c r="M138" s="196" t="s">
        <v>21</v>
      </c>
      <c r="N138" s="197" t="s">
        <v>46</v>
      </c>
      <c r="O138" s="39"/>
      <c r="P138" s="198">
        <f t="shared" si="21"/>
        <v>0</v>
      </c>
      <c r="Q138" s="198">
        <v>0</v>
      </c>
      <c r="R138" s="198">
        <f t="shared" si="22"/>
        <v>0</v>
      </c>
      <c r="S138" s="198">
        <v>0</v>
      </c>
      <c r="T138" s="199">
        <f t="shared" si="23"/>
        <v>0</v>
      </c>
      <c r="AR138" s="21" t="s">
        <v>141</v>
      </c>
      <c r="AT138" s="21" t="s">
        <v>136</v>
      </c>
      <c r="AU138" s="21" t="s">
        <v>83</v>
      </c>
      <c r="AY138" s="21" t="s">
        <v>134</v>
      </c>
      <c r="BE138" s="200">
        <f t="shared" si="24"/>
        <v>0</v>
      </c>
      <c r="BF138" s="200">
        <f t="shared" si="25"/>
        <v>0</v>
      </c>
      <c r="BG138" s="200">
        <f t="shared" si="26"/>
        <v>0</v>
      </c>
      <c r="BH138" s="200">
        <f t="shared" si="27"/>
        <v>0</v>
      </c>
      <c r="BI138" s="200">
        <f t="shared" si="28"/>
        <v>0</v>
      </c>
      <c r="BJ138" s="21" t="s">
        <v>83</v>
      </c>
      <c r="BK138" s="200">
        <f t="shared" si="29"/>
        <v>0</v>
      </c>
      <c r="BL138" s="21" t="s">
        <v>141</v>
      </c>
      <c r="BM138" s="21" t="s">
        <v>657</v>
      </c>
    </row>
    <row r="139" spans="2:65" s="1" customFormat="1" ht="16.5" customHeight="1">
      <c r="B139" s="38"/>
      <c r="C139" s="189" t="s">
        <v>214</v>
      </c>
      <c r="D139" s="189" t="s">
        <v>136</v>
      </c>
      <c r="E139" s="190" t="s">
        <v>658</v>
      </c>
      <c r="F139" s="191" t="s">
        <v>659</v>
      </c>
      <c r="G139" s="192" t="s">
        <v>251</v>
      </c>
      <c r="H139" s="193">
        <v>310</v>
      </c>
      <c r="I139" s="194"/>
      <c r="J139" s="195">
        <f t="shared" si="20"/>
        <v>0</v>
      </c>
      <c r="K139" s="191" t="s">
        <v>21</v>
      </c>
      <c r="L139" s="58"/>
      <c r="M139" s="196" t="s">
        <v>21</v>
      </c>
      <c r="N139" s="197" t="s">
        <v>46</v>
      </c>
      <c r="O139" s="39"/>
      <c r="P139" s="198">
        <f t="shared" si="21"/>
        <v>0</v>
      </c>
      <c r="Q139" s="198">
        <v>0</v>
      </c>
      <c r="R139" s="198">
        <f t="shared" si="22"/>
        <v>0</v>
      </c>
      <c r="S139" s="198">
        <v>0</v>
      </c>
      <c r="T139" s="199">
        <f t="shared" si="23"/>
        <v>0</v>
      </c>
      <c r="AR139" s="21" t="s">
        <v>141</v>
      </c>
      <c r="AT139" s="21" t="s">
        <v>136</v>
      </c>
      <c r="AU139" s="21" t="s">
        <v>83</v>
      </c>
      <c r="AY139" s="21" t="s">
        <v>134</v>
      </c>
      <c r="BE139" s="200">
        <f t="shared" si="24"/>
        <v>0</v>
      </c>
      <c r="BF139" s="200">
        <f t="shared" si="25"/>
        <v>0</v>
      </c>
      <c r="BG139" s="200">
        <f t="shared" si="26"/>
        <v>0</v>
      </c>
      <c r="BH139" s="200">
        <f t="shared" si="27"/>
        <v>0</v>
      </c>
      <c r="BI139" s="200">
        <f t="shared" si="28"/>
        <v>0</v>
      </c>
      <c r="BJ139" s="21" t="s">
        <v>83</v>
      </c>
      <c r="BK139" s="200">
        <f t="shared" si="29"/>
        <v>0</v>
      </c>
      <c r="BL139" s="21" t="s">
        <v>141</v>
      </c>
      <c r="BM139" s="21" t="s">
        <v>660</v>
      </c>
    </row>
    <row r="140" spans="2:65" s="1" customFormat="1" ht="16.5" customHeight="1">
      <c r="B140" s="38"/>
      <c r="C140" s="189" t="s">
        <v>219</v>
      </c>
      <c r="D140" s="189" t="s">
        <v>136</v>
      </c>
      <c r="E140" s="190" t="s">
        <v>661</v>
      </c>
      <c r="F140" s="191" t="s">
        <v>662</v>
      </c>
      <c r="G140" s="192" t="s">
        <v>543</v>
      </c>
      <c r="H140" s="193">
        <v>2</v>
      </c>
      <c r="I140" s="194"/>
      <c r="J140" s="195">
        <f t="shared" si="20"/>
        <v>0</v>
      </c>
      <c r="K140" s="191" t="s">
        <v>21</v>
      </c>
      <c r="L140" s="58"/>
      <c r="M140" s="196" t="s">
        <v>21</v>
      </c>
      <c r="N140" s="197" t="s">
        <v>46</v>
      </c>
      <c r="O140" s="39"/>
      <c r="P140" s="198">
        <f t="shared" si="21"/>
        <v>0</v>
      </c>
      <c r="Q140" s="198">
        <v>0</v>
      </c>
      <c r="R140" s="198">
        <f t="shared" si="22"/>
        <v>0</v>
      </c>
      <c r="S140" s="198">
        <v>0</v>
      </c>
      <c r="T140" s="199">
        <f t="shared" si="23"/>
        <v>0</v>
      </c>
      <c r="AR140" s="21" t="s">
        <v>141</v>
      </c>
      <c r="AT140" s="21" t="s">
        <v>136</v>
      </c>
      <c r="AU140" s="21" t="s">
        <v>83</v>
      </c>
      <c r="AY140" s="21" t="s">
        <v>134</v>
      </c>
      <c r="BE140" s="200">
        <f t="shared" si="24"/>
        <v>0</v>
      </c>
      <c r="BF140" s="200">
        <f t="shared" si="25"/>
        <v>0</v>
      </c>
      <c r="BG140" s="200">
        <f t="shared" si="26"/>
        <v>0</v>
      </c>
      <c r="BH140" s="200">
        <f t="shared" si="27"/>
        <v>0</v>
      </c>
      <c r="BI140" s="200">
        <f t="shared" si="28"/>
        <v>0</v>
      </c>
      <c r="BJ140" s="21" t="s">
        <v>83</v>
      </c>
      <c r="BK140" s="200">
        <f t="shared" si="29"/>
        <v>0</v>
      </c>
      <c r="BL140" s="21" t="s">
        <v>141</v>
      </c>
      <c r="BM140" s="21" t="s">
        <v>663</v>
      </c>
    </row>
    <row r="141" spans="2:65" s="1" customFormat="1" ht="16.5" customHeight="1">
      <c r="B141" s="38"/>
      <c r="C141" s="189" t="s">
        <v>225</v>
      </c>
      <c r="D141" s="189" t="s">
        <v>136</v>
      </c>
      <c r="E141" s="190" t="s">
        <v>664</v>
      </c>
      <c r="F141" s="191" t="s">
        <v>665</v>
      </c>
      <c r="G141" s="192" t="s">
        <v>543</v>
      </c>
      <c r="H141" s="193">
        <v>4</v>
      </c>
      <c r="I141" s="194"/>
      <c r="J141" s="195">
        <f t="shared" si="20"/>
        <v>0</v>
      </c>
      <c r="K141" s="191" t="s">
        <v>21</v>
      </c>
      <c r="L141" s="58"/>
      <c r="M141" s="196" t="s">
        <v>21</v>
      </c>
      <c r="N141" s="197" t="s">
        <v>46</v>
      </c>
      <c r="O141" s="39"/>
      <c r="P141" s="198">
        <f t="shared" si="21"/>
        <v>0</v>
      </c>
      <c r="Q141" s="198">
        <v>0</v>
      </c>
      <c r="R141" s="198">
        <f t="shared" si="22"/>
        <v>0</v>
      </c>
      <c r="S141" s="198">
        <v>0</v>
      </c>
      <c r="T141" s="199">
        <f t="shared" si="23"/>
        <v>0</v>
      </c>
      <c r="AR141" s="21" t="s">
        <v>141</v>
      </c>
      <c r="AT141" s="21" t="s">
        <v>136</v>
      </c>
      <c r="AU141" s="21" t="s">
        <v>83</v>
      </c>
      <c r="AY141" s="21" t="s">
        <v>134</v>
      </c>
      <c r="BE141" s="200">
        <f t="shared" si="24"/>
        <v>0</v>
      </c>
      <c r="BF141" s="200">
        <f t="shared" si="25"/>
        <v>0</v>
      </c>
      <c r="BG141" s="200">
        <f t="shared" si="26"/>
        <v>0</v>
      </c>
      <c r="BH141" s="200">
        <f t="shared" si="27"/>
        <v>0</v>
      </c>
      <c r="BI141" s="200">
        <f t="shared" si="28"/>
        <v>0</v>
      </c>
      <c r="BJ141" s="21" t="s">
        <v>83</v>
      </c>
      <c r="BK141" s="200">
        <f t="shared" si="29"/>
        <v>0</v>
      </c>
      <c r="BL141" s="21" t="s">
        <v>141</v>
      </c>
      <c r="BM141" s="21" t="s">
        <v>666</v>
      </c>
    </row>
    <row r="142" spans="2:65" s="1" customFormat="1" ht="16.5" customHeight="1">
      <c r="B142" s="38"/>
      <c r="C142" s="189" t="s">
        <v>9</v>
      </c>
      <c r="D142" s="189" t="s">
        <v>136</v>
      </c>
      <c r="E142" s="190" t="s">
        <v>667</v>
      </c>
      <c r="F142" s="191" t="s">
        <v>668</v>
      </c>
      <c r="G142" s="192" t="s">
        <v>251</v>
      </c>
      <c r="H142" s="193">
        <v>295</v>
      </c>
      <c r="I142" s="194"/>
      <c r="J142" s="195">
        <f t="shared" si="20"/>
        <v>0</v>
      </c>
      <c r="K142" s="191" t="s">
        <v>21</v>
      </c>
      <c r="L142" s="58"/>
      <c r="M142" s="196" t="s">
        <v>21</v>
      </c>
      <c r="N142" s="197" t="s">
        <v>46</v>
      </c>
      <c r="O142" s="39"/>
      <c r="P142" s="198">
        <f t="shared" si="21"/>
        <v>0</v>
      </c>
      <c r="Q142" s="198">
        <v>0</v>
      </c>
      <c r="R142" s="198">
        <f t="shared" si="22"/>
        <v>0</v>
      </c>
      <c r="S142" s="198">
        <v>0</v>
      </c>
      <c r="T142" s="199">
        <f t="shared" si="23"/>
        <v>0</v>
      </c>
      <c r="AR142" s="21" t="s">
        <v>141</v>
      </c>
      <c r="AT142" s="21" t="s">
        <v>136</v>
      </c>
      <c r="AU142" s="21" t="s">
        <v>83</v>
      </c>
      <c r="AY142" s="21" t="s">
        <v>134</v>
      </c>
      <c r="BE142" s="200">
        <f t="shared" si="24"/>
        <v>0</v>
      </c>
      <c r="BF142" s="200">
        <f t="shared" si="25"/>
        <v>0</v>
      </c>
      <c r="BG142" s="200">
        <f t="shared" si="26"/>
        <v>0</v>
      </c>
      <c r="BH142" s="200">
        <f t="shared" si="27"/>
        <v>0</v>
      </c>
      <c r="BI142" s="200">
        <f t="shared" si="28"/>
        <v>0</v>
      </c>
      <c r="BJ142" s="21" t="s">
        <v>83</v>
      </c>
      <c r="BK142" s="200">
        <f t="shared" si="29"/>
        <v>0</v>
      </c>
      <c r="BL142" s="21" t="s">
        <v>141</v>
      </c>
      <c r="BM142" s="21" t="s">
        <v>669</v>
      </c>
    </row>
    <row r="143" spans="2:65" s="1" customFormat="1" ht="16.5" customHeight="1">
      <c r="B143" s="38"/>
      <c r="C143" s="189" t="s">
        <v>231</v>
      </c>
      <c r="D143" s="189" t="s">
        <v>136</v>
      </c>
      <c r="E143" s="190" t="s">
        <v>670</v>
      </c>
      <c r="F143" s="191" t="s">
        <v>671</v>
      </c>
      <c r="G143" s="192" t="s">
        <v>672</v>
      </c>
      <c r="H143" s="193">
        <v>1</v>
      </c>
      <c r="I143" s="194"/>
      <c r="J143" s="195">
        <f t="shared" si="20"/>
        <v>0</v>
      </c>
      <c r="K143" s="191" t="s">
        <v>21</v>
      </c>
      <c r="L143" s="58"/>
      <c r="M143" s="196" t="s">
        <v>21</v>
      </c>
      <c r="N143" s="197" t="s">
        <v>46</v>
      </c>
      <c r="O143" s="39"/>
      <c r="P143" s="198">
        <f t="shared" si="21"/>
        <v>0</v>
      </c>
      <c r="Q143" s="198">
        <v>0</v>
      </c>
      <c r="R143" s="198">
        <f t="shared" si="22"/>
        <v>0</v>
      </c>
      <c r="S143" s="198">
        <v>0</v>
      </c>
      <c r="T143" s="199">
        <f t="shared" si="23"/>
        <v>0</v>
      </c>
      <c r="AR143" s="21" t="s">
        <v>141</v>
      </c>
      <c r="AT143" s="21" t="s">
        <v>136</v>
      </c>
      <c r="AU143" s="21" t="s">
        <v>83</v>
      </c>
      <c r="AY143" s="21" t="s">
        <v>134</v>
      </c>
      <c r="BE143" s="200">
        <f t="shared" si="24"/>
        <v>0</v>
      </c>
      <c r="BF143" s="200">
        <f t="shared" si="25"/>
        <v>0</v>
      </c>
      <c r="BG143" s="200">
        <f t="shared" si="26"/>
        <v>0</v>
      </c>
      <c r="BH143" s="200">
        <f t="shared" si="27"/>
        <v>0</v>
      </c>
      <c r="BI143" s="200">
        <f t="shared" si="28"/>
        <v>0</v>
      </c>
      <c r="BJ143" s="21" t="s">
        <v>83</v>
      </c>
      <c r="BK143" s="200">
        <f t="shared" si="29"/>
        <v>0</v>
      </c>
      <c r="BL143" s="21" t="s">
        <v>141</v>
      </c>
      <c r="BM143" s="21" t="s">
        <v>673</v>
      </c>
    </row>
    <row r="144" spans="2:65" s="10" customFormat="1" ht="37.35" customHeight="1">
      <c r="B144" s="173"/>
      <c r="C144" s="174"/>
      <c r="D144" s="175" t="s">
        <v>74</v>
      </c>
      <c r="E144" s="176" t="s">
        <v>156</v>
      </c>
      <c r="F144" s="176" t="s">
        <v>674</v>
      </c>
      <c r="G144" s="174"/>
      <c r="H144" s="174"/>
      <c r="I144" s="177"/>
      <c r="J144" s="178">
        <f>BK144</f>
        <v>0</v>
      </c>
      <c r="K144" s="174"/>
      <c r="L144" s="179"/>
      <c r="M144" s="180"/>
      <c r="N144" s="181"/>
      <c r="O144" s="181"/>
      <c r="P144" s="182">
        <f>P145</f>
        <v>0</v>
      </c>
      <c r="Q144" s="181"/>
      <c r="R144" s="182">
        <f>R145</f>
        <v>0</v>
      </c>
      <c r="S144" s="181"/>
      <c r="T144" s="183">
        <f>T145</f>
        <v>0</v>
      </c>
      <c r="AR144" s="184" t="s">
        <v>83</v>
      </c>
      <c r="AT144" s="185" t="s">
        <v>74</v>
      </c>
      <c r="AU144" s="185" t="s">
        <v>75</v>
      </c>
      <c r="AY144" s="184" t="s">
        <v>134</v>
      </c>
      <c r="BK144" s="186">
        <f>BK145</f>
        <v>0</v>
      </c>
    </row>
    <row r="145" spans="2:65" s="1" customFormat="1" ht="16.5" customHeight="1">
      <c r="B145" s="38"/>
      <c r="C145" s="189" t="s">
        <v>85</v>
      </c>
      <c r="D145" s="189" t="s">
        <v>136</v>
      </c>
      <c r="E145" s="190" t="s">
        <v>675</v>
      </c>
      <c r="F145" s="191" t="s">
        <v>676</v>
      </c>
      <c r="G145" s="192" t="s">
        <v>672</v>
      </c>
      <c r="H145" s="193">
        <v>1</v>
      </c>
      <c r="I145" s="194"/>
      <c r="J145" s="195">
        <f>ROUND(I145*H145,2)</f>
        <v>0</v>
      </c>
      <c r="K145" s="191" t="s">
        <v>21</v>
      </c>
      <c r="L145" s="58"/>
      <c r="M145" s="196" t="s">
        <v>21</v>
      </c>
      <c r="N145" s="223" t="s">
        <v>46</v>
      </c>
      <c r="O145" s="224"/>
      <c r="P145" s="225">
        <f>O145*H145</f>
        <v>0</v>
      </c>
      <c r="Q145" s="225">
        <v>0</v>
      </c>
      <c r="R145" s="225">
        <f>Q145*H145</f>
        <v>0</v>
      </c>
      <c r="S145" s="225">
        <v>0</v>
      </c>
      <c r="T145" s="226">
        <f>S145*H145</f>
        <v>0</v>
      </c>
      <c r="AR145" s="21" t="s">
        <v>141</v>
      </c>
      <c r="AT145" s="21" t="s">
        <v>136</v>
      </c>
      <c r="AU145" s="21" t="s">
        <v>83</v>
      </c>
      <c r="AY145" s="21" t="s">
        <v>134</v>
      </c>
      <c r="BE145" s="200">
        <f>IF(N145="základní",J145,0)</f>
        <v>0</v>
      </c>
      <c r="BF145" s="200">
        <f>IF(N145="snížená",J145,0)</f>
        <v>0</v>
      </c>
      <c r="BG145" s="200">
        <f>IF(N145="zákl. přenesená",J145,0)</f>
        <v>0</v>
      </c>
      <c r="BH145" s="200">
        <f>IF(N145="sníž. přenesená",J145,0)</f>
        <v>0</v>
      </c>
      <c r="BI145" s="200">
        <f>IF(N145="nulová",J145,0)</f>
        <v>0</v>
      </c>
      <c r="BJ145" s="21" t="s">
        <v>83</v>
      </c>
      <c r="BK145" s="200">
        <f>ROUND(I145*H145,2)</f>
        <v>0</v>
      </c>
      <c r="BL145" s="21" t="s">
        <v>141</v>
      </c>
      <c r="BM145" s="21" t="s">
        <v>677</v>
      </c>
    </row>
    <row r="146" spans="2:65" s="1" customFormat="1" ht="6.95" customHeight="1">
      <c r="B146" s="53"/>
      <c r="C146" s="54"/>
      <c r="D146" s="54"/>
      <c r="E146" s="54"/>
      <c r="F146" s="54"/>
      <c r="G146" s="54"/>
      <c r="H146" s="54"/>
      <c r="I146" s="136"/>
      <c r="J146" s="54"/>
      <c r="K146" s="54"/>
      <c r="L146" s="58"/>
    </row>
  </sheetData>
  <sheetProtection algorithmName="SHA-512" hashValue="Z+uBsJVpsPvQTOZgIyJqdyrkdPn0Yv+vsoW/s2E1id27QceKMes8ziYBU7zpj1svQgdK6TJKgSsRmboCcNrsHg==" saltValue="egm6zbE1htHrDBkqVpoSj3FLrn7ZL0ztbhUL1uBRJqvUv1elyohXbuGDByiPpLuBMEqa7Zy2WB7VXaOAKWa+KA==" spinCount="100000" sheet="1" objects="1" scenarios="1" formatColumns="0" formatRows="0" autoFilter="0"/>
  <autoFilter ref="C79:K145"/>
  <mergeCells count="10">
    <mergeCell ref="J51:J52"/>
    <mergeCell ref="E70:H70"/>
    <mergeCell ref="E72:H72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7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03"/>
  <sheetViews>
    <sheetView showGridLines="0" workbookViewId="0">
      <pane ySplit="1" topLeftCell="A86" activePane="bottomLeft" state="frozen"/>
      <selection pane="bottomLeft" activeCell="I102" sqref="I102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08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18"/>
      <c r="B1" s="109"/>
      <c r="C1" s="109"/>
      <c r="D1" s="110" t="s">
        <v>1</v>
      </c>
      <c r="E1" s="109"/>
      <c r="F1" s="111" t="s">
        <v>95</v>
      </c>
      <c r="G1" s="355" t="s">
        <v>96</v>
      </c>
      <c r="H1" s="355"/>
      <c r="I1" s="112"/>
      <c r="J1" s="111" t="s">
        <v>97</v>
      </c>
      <c r="K1" s="110" t="s">
        <v>98</v>
      </c>
      <c r="L1" s="111" t="s">
        <v>99</v>
      </c>
      <c r="M1" s="111"/>
      <c r="N1" s="111"/>
      <c r="O1" s="111"/>
      <c r="P1" s="111"/>
      <c r="Q1" s="111"/>
      <c r="R1" s="111"/>
      <c r="S1" s="111"/>
      <c r="T1" s="111"/>
      <c r="U1" s="17"/>
      <c r="V1" s="17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</row>
    <row r="2" spans="1:70" ht="36.950000000000003" customHeight="1"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AT2" s="21" t="s">
        <v>94</v>
      </c>
    </row>
    <row r="3" spans="1:70" ht="6.95" customHeight="1">
      <c r="B3" s="22"/>
      <c r="C3" s="23"/>
      <c r="D3" s="23"/>
      <c r="E3" s="23"/>
      <c r="F3" s="23"/>
      <c r="G3" s="23"/>
      <c r="H3" s="23"/>
      <c r="I3" s="113"/>
      <c r="J3" s="23"/>
      <c r="K3" s="24"/>
      <c r="AT3" s="21" t="s">
        <v>85</v>
      </c>
    </row>
    <row r="4" spans="1:70" ht="36.950000000000003" customHeight="1">
      <c r="B4" s="25"/>
      <c r="C4" s="26"/>
      <c r="D4" s="27" t="s">
        <v>100</v>
      </c>
      <c r="E4" s="26"/>
      <c r="F4" s="26"/>
      <c r="G4" s="26"/>
      <c r="H4" s="26"/>
      <c r="I4" s="114"/>
      <c r="J4" s="26"/>
      <c r="K4" s="28"/>
      <c r="M4" s="29" t="s">
        <v>12</v>
      </c>
      <c r="AT4" s="21" t="s">
        <v>6</v>
      </c>
    </row>
    <row r="5" spans="1:70" ht="6.95" customHeight="1">
      <c r="B5" s="25"/>
      <c r="C5" s="26"/>
      <c r="D5" s="26"/>
      <c r="E5" s="26"/>
      <c r="F5" s="26"/>
      <c r="G5" s="26"/>
      <c r="H5" s="26"/>
      <c r="I5" s="114"/>
      <c r="J5" s="26"/>
      <c r="K5" s="28"/>
    </row>
    <row r="6" spans="1:70">
      <c r="B6" s="25"/>
      <c r="C6" s="26"/>
      <c r="D6" s="34" t="s">
        <v>18</v>
      </c>
      <c r="E6" s="26"/>
      <c r="F6" s="26"/>
      <c r="G6" s="26"/>
      <c r="H6" s="26"/>
      <c r="I6" s="114"/>
      <c r="J6" s="26"/>
      <c r="K6" s="28"/>
    </row>
    <row r="7" spans="1:70" ht="16.5" customHeight="1">
      <c r="B7" s="25"/>
      <c r="C7" s="26"/>
      <c r="D7" s="26"/>
      <c r="E7" s="347" t="str">
        <f>'Rekapitulace stavby'!K6</f>
        <v>Rekonstrukce ulice Chatařská v úseku Hlavní - Okrajová, Bořanovice Středočeský kraj</v>
      </c>
      <c r="F7" s="348"/>
      <c r="G7" s="348"/>
      <c r="H7" s="348"/>
      <c r="I7" s="114"/>
      <c r="J7" s="26"/>
      <c r="K7" s="28"/>
    </row>
    <row r="8" spans="1:70" s="1" customFormat="1">
      <c r="B8" s="38"/>
      <c r="C8" s="39"/>
      <c r="D8" s="34" t="s">
        <v>101</v>
      </c>
      <c r="E8" s="39"/>
      <c r="F8" s="39"/>
      <c r="G8" s="39"/>
      <c r="H8" s="39"/>
      <c r="I8" s="115"/>
      <c r="J8" s="39"/>
      <c r="K8" s="42"/>
    </row>
    <row r="9" spans="1:70" s="1" customFormat="1" ht="36.950000000000003" customHeight="1">
      <c r="B9" s="38"/>
      <c r="C9" s="39"/>
      <c r="D9" s="39"/>
      <c r="E9" s="349" t="s">
        <v>678</v>
      </c>
      <c r="F9" s="350"/>
      <c r="G9" s="350"/>
      <c r="H9" s="350"/>
      <c r="I9" s="115"/>
      <c r="J9" s="39"/>
      <c r="K9" s="42"/>
    </row>
    <row r="10" spans="1:70" s="1" customFormat="1" ht="13.5">
      <c r="B10" s="38"/>
      <c r="C10" s="39"/>
      <c r="D10" s="39"/>
      <c r="E10" s="39"/>
      <c r="F10" s="39"/>
      <c r="G10" s="39"/>
      <c r="H10" s="39"/>
      <c r="I10" s="115"/>
      <c r="J10" s="39"/>
      <c r="K10" s="42"/>
    </row>
    <row r="11" spans="1:70" s="1" customFormat="1" ht="14.45" customHeight="1">
      <c r="B11" s="38"/>
      <c r="C11" s="39"/>
      <c r="D11" s="34" t="s">
        <v>20</v>
      </c>
      <c r="E11" s="39"/>
      <c r="F11" s="32" t="s">
        <v>21</v>
      </c>
      <c r="G11" s="39"/>
      <c r="H11" s="39"/>
      <c r="I11" s="116" t="s">
        <v>22</v>
      </c>
      <c r="J11" s="32" t="s">
        <v>21</v>
      </c>
      <c r="K11" s="42"/>
    </row>
    <row r="12" spans="1:70" s="1" customFormat="1" ht="14.45" customHeight="1">
      <c r="B12" s="38"/>
      <c r="C12" s="39"/>
      <c r="D12" s="34" t="s">
        <v>23</v>
      </c>
      <c r="E12" s="39"/>
      <c r="F12" s="32" t="s">
        <v>24</v>
      </c>
      <c r="G12" s="39"/>
      <c r="H12" s="39"/>
      <c r="I12" s="116" t="s">
        <v>25</v>
      </c>
      <c r="J12" s="117" t="str">
        <f>'Rekapitulace stavby'!AN8</f>
        <v>11. 2. 2019</v>
      </c>
      <c r="K12" s="42"/>
    </row>
    <row r="13" spans="1:70" s="1" customFormat="1" ht="10.9" customHeight="1">
      <c r="B13" s="38"/>
      <c r="C13" s="39"/>
      <c r="D13" s="39"/>
      <c r="E13" s="39"/>
      <c r="F13" s="39"/>
      <c r="G13" s="39"/>
      <c r="H13" s="39"/>
      <c r="I13" s="115"/>
      <c r="J13" s="39"/>
      <c r="K13" s="42"/>
    </row>
    <row r="14" spans="1:70" s="1" customFormat="1" ht="14.45" customHeight="1">
      <c r="B14" s="38"/>
      <c r="C14" s="39"/>
      <c r="D14" s="34" t="s">
        <v>27</v>
      </c>
      <c r="E14" s="39"/>
      <c r="F14" s="39"/>
      <c r="G14" s="39"/>
      <c r="H14" s="39"/>
      <c r="I14" s="116" t="s">
        <v>28</v>
      </c>
      <c r="J14" s="32" t="s">
        <v>29</v>
      </c>
      <c r="K14" s="42"/>
    </row>
    <row r="15" spans="1:70" s="1" customFormat="1" ht="18" customHeight="1">
      <c r="B15" s="38"/>
      <c r="C15" s="39"/>
      <c r="D15" s="39"/>
      <c r="E15" s="32" t="s">
        <v>30</v>
      </c>
      <c r="F15" s="39"/>
      <c r="G15" s="39"/>
      <c r="H15" s="39"/>
      <c r="I15" s="116" t="s">
        <v>31</v>
      </c>
      <c r="J15" s="32" t="s">
        <v>32</v>
      </c>
      <c r="K15" s="42"/>
    </row>
    <row r="16" spans="1:70" s="1" customFormat="1" ht="6.95" customHeight="1">
      <c r="B16" s="38"/>
      <c r="C16" s="39"/>
      <c r="D16" s="39"/>
      <c r="E16" s="39"/>
      <c r="F16" s="39"/>
      <c r="G16" s="39"/>
      <c r="H16" s="39"/>
      <c r="I16" s="115"/>
      <c r="J16" s="39"/>
      <c r="K16" s="42"/>
    </row>
    <row r="17" spans="2:11" s="1" customFormat="1" ht="14.45" customHeight="1">
      <c r="B17" s="38"/>
      <c r="C17" s="39"/>
      <c r="D17" s="34" t="s">
        <v>33</v>
      </c>
      <c r="E17" s="39"/>
      <c r="F17" s="39"/>
      <c r="G17" s="39"/>
      <c r="H17" s="39"/>
      <c r="I17" s="116" t="s">
        <v>28</v>
      </c>
      <c r="J17" s="32" t="str">
        <f>IF('Rekapitulace stavby'!AN13="Vyplň údaj","",IF('Rekapitulace stavby'!AN13="","",'Rekapitulace stavby'!AN13))</f>
        <v/>
      </c>
      <c r="K17" s="42"/>
    </row>
    <row r="18" spans="2:11" s="1" customFormat="1" ht="18" customHeight="1">
      <c r="B18" s="38"/>
      <c r="C18" s="39"/>
      <c r="D18" s="39"/>
      <c r="E18" s="32" t="str">
        <f>IF('Rekapitulace stavby'!E14="Vyplň údaj","",IF('Rekapitulace stavby'!E14="","",'Rekapitulace stavby'!E14))</f>
        <v/>
      </c>
      <c r="F18" s="39"/>
      <c r="G18" s="39"/>
      <c r="H18" s="39"/>
      <c r="I18" s="116" t="s">
        <v>31</v>
      </c>
      <c r="J18" s="32" t="str">
        <f>IF('Rekapitulace stavby'!AN14="Vyplň údaj","",IF('Rekapitulace stavby'!AN14="","",'Rekapitulace stavby'!AN14))</f>
        <v/>
      </c>
      <c r="K18" s="42"/>
    </row>
    <row r="19" spans="2:11" s="1" customFormat="1" ht="6.95" customHeight="1">
      <c r="B19" s="38"/>
      <c r="C19" s="39"/>
      <c r="D19" s="39"/>
      <c r="E19" s="39"/>
      <c r="F19" s="39"/>
      <c r="G19" s="39"/>
      <c r="H19" s="39"/>
      <c r="I19" s="115"/>
      <c r="J19" s="39"/>
      <c r="K19" s="42"/>
    </row>
    <row r="20" spans="2:11" s="1" customFormat="1" ht="14.45" customHeight="1">
      <c r="B20" s="38"/>
      <c r="C20" s="39"/>
      <c r="D20" s="34" t="s">
        <v>35</v>
      </c>
      <c r="E20" s="39"/>
      <c r="F20" s="39"/>
      <c r="G20" s="39"/>
      <c r="H20" s="39"/>
      <c r="I20" s="116" t="s">
        <v>28</v>
      </c>
      <c r="J20" s="32" t="s">
        <v>36</v>
      </c>
      <c r="K20" s="42"/>
    </row>
    <row r="21" spans="2:11" s="1" customFormat="1" ht="18" customHeight="1">
      <c r="B21" s="38"/>
      <c r="C21" s="39"/>
      <c r="D21" s="39"/>
      <c r="E21" s="32" t="s">
        <v>37</v>
      </c>
      <c r="F21" s="39"/>
      <c r="G21" s="39"/>
      <c r="H21" s="39"/>
      <c r="I21" s="116" t="s">
        <v>31</v>
      </c>
      <c r="J21" s="32" t="s">
        <v>38</v>
      </c>
      <c r="K21" s="42"/>
    </row>
    <row r="22" spans="2:11" s="1" customFormat="1" ht="6.95" customHeight="1">
      <c r="B22" s="38"/>
      <c r="C22" s="39"/>
      <c r="D22" s="39"/>
      <c r="E22" s="39"/>
      <c r="F22" s="39"/>
      <c r="G22" s="39"/>
      <c r="H22" s="39"/>
      <c r="I22" s="115"/>
      <c r="J22" s="39"/>
      <c r="K22" s="42"/>
    </row>
    <row r="23" spans="2:11" s="1" customFormat="1" ht="14.45" customHeight="1">
      <c r="B23" s="38"/>
      <c r="C23" s="39"/>
      <c r="D23" s="34" t="s">
        <v>40</v>
      </c>
      <c r="E23" s="39"/>
      <c r="F23" s="39"/>
      <c r="G23" s="39"/>
      <c r="H23" s="39"/>
      <c r="I23" s="115"/>
      <c r="J23" s="39"/>
      <c r="K23" s="42"/>
    </row>
    <row r="24" spans="2:11" s="6" customFormat="1" ht="16.5" customHeight="1">
      <c r="B24" s="118"/>
      <c r="C24" s="119"/>
      <c r="D24" s="119"/>
      <c r="E24" s="336" t="s">
        <v>21</v>
      </c>
      <c r="F24" s="336"/>
      <c r="G24" s="336"/>
      <c r="H24" s="336"/>
      <c r="I24" s="120"/>
      <c r="J24" s="119"/>
      <c r="K24" s="121"/>
    </row>
    <row r="25" spans="2:11" s="1" customFormat="1" ht="6.95" customHeight="1">
      <c r="B25" s="38"/>
      <c r="C25" s="39"/>
      <c r="D25" s="39"/>
      <c r="E25" s="39"/>
      <c r="F25" s="39"/>
      <c r="G25" s="39"/>
      <c r="H25" s="39"/>
      <c r="I25" s="115"/>
      <c r="J25" s="39"/>
      <c r="K25" s="42"/>
    </row>
    <row r="26" spans="2:11" s="1" customFormat="1" ht="6.95" customHeight="1">
      <c r="B26" s="38"/>
      <c r="C26" s="39"/>
      <c r="D26" s="82"/>
      <c r="E26" s="82"/>
      <c r="F26" s="82"/>
      <c r="G26" s="82"/>
      <c r="H26" s="82"/>
      <c r="I26" s="122"/>
      <c r="J26" s="82"/>
      <c r="K26" s="123"/>
    </row>
    <row r="27" spans="2:11" s="1" customFormat="1" ht="25.35" customHeight="1">
      <c r="B27" s="38"/>
      <c r="C27" s="39"/>
      <c r="D27" s="124" t="s">
        <v>41</v>
      </c>
      <c r="E27" s="39"/>
      <c r="F27" s="39"/>
      <c r="G27" s="39"/>
      <c r="H27" s="39"/>
      <c r="I27" s="115"/>
      <c r="J27" s="125">
        <f>ROUND(J82,2)</f>
        <v>0</v>
      </c>
      <c r="K27" s="42"/>
    </row>
    <row r="28" spans="2:11" s="1" customFormat="1" ht="6.95" customHeight="1">
      <c r="B28" s="38"/>
      <c r="C28" s="39"/>
      <c r="D28" s="82"/>
      <c r="E28" s="82"/>
      <c r="F28" s="82"/>
      <c r="G28" s="82"/>
      <c r="H28" s="82"/>
      <c r="I28" s="122"/>
      <c r="J28" s="82"/>
      <c r="K28" s="123"/>
    </row>
    <row r="29" spans="2:11" s="1" customFormat="1" ht="14.45" customHeight="1">
      <c r="B29" s="38"/>
      <c r="C29" s="39"/>
      <c r="D29" s="39"/>
      <c r="E29" s="39"/>
      <c r="F29" s="43" t="s">
        <v>43</v>
      </c>
      <c r="G29" s="39"/>
      <c r="H29" s="39"/>
      <c r="I29" s="126" t="s">
        <v>42</v>
      </c>
      <c r="J29" s="43" t="s">
        <v>44</v>
      </c>
      <c r="K29" s="42"/>
    </row>
    <row r="30" spans="2:11" s="1" customFormat="1" ht="14.45" customHeight="1">
      <c r="B30" s="38"/>
      <c r="C30" s="39"/>
      <c r="D30" s="46" t="s">
        <v>45</v>
      </c>
      <c r="E30" s="46" t="s">
        <v>46</v>
      </c>
      <c r="F30" s="127">
        <f>ROUND(SUM(BE82:BE102), 2)</f>
        <v>0</v>
      </c>
      <c r="G30" s="39"/>
      <c r="H30" s="39"/>
      <c r="I30" s="128">
        <v>0.21</v>
      </c>
      <c r="J30" s="127">
        <f>ROUND(ROUND((SUM(BE82:BE102)), 2)*I30, 2)</f>
        <v>0</v>
      </c>
      <c r="K30" s="42"/>
    </row>
    <row r="31" spans="2:11" s="1" customFormat="1" ht="14.45" customHeight="1">
      <c r="B31" s="38"/>
      <c r="C31" s="39"/>
      <c r="D31" s="39"/>
      <c r="E31" s="46" t="s">
        <v>47</v>
      </c>
      <c r="F31" s="127">
        <f>ROUND(SUM(BF82:BF102), 2)</f>
        <v>0</v>
      </c>
      <c r="G31" s="39"/>
      <c r="H31" s="39"/>
      <c r="I31" s="128">
        <v>0.15</v>
      </c>
      <c r="J31" s="127">
        <f>ROUND(ROUND((SUM(BF82:BF102)), 2)*I31, 2)</f>
        <v>0</v>
      </c>
      <c r="K31" s="42"/>
    </row>
    <row r="32" spans="2:11" s="1" customFormat="1" ht="14.45" hidden="1" customHeight="1">
      <c r="B32" s="38"/>
      <c r="C32" s="39"/>
      <c r="D32" s="39"/>
      <c r="E32" s="46" t="s">
        <v>48</v>
      </c>
      <c r="F32" s="127">
        <f>ROUND(SUM(BG82:BG102), 2)</f>
        <v>0</v>
      </c>
      <c r="G32" s="39"/>
      <c r="H32" s="39"/>
      <c r="I32" s="128">
        <v>0.21</v>
      </c>
      <c r="J32" s="127">
        <v>0</v>
      </c>
      <c r="K32" s="42"/>
    </row>
    <row r="33" spans="2:11" s="1" customFormat="1" ht="14.45" hidden="1" customHeight="1">
      <c r="B33" s="38"/>
      <c r="C33" s="39"/>
      <c r="D33" s="39"/>
      <c r="E33" s="46" t="s">
        <v>49</v>
      </c>
      <c r="F33" s="127">
        <f>ROUND(SUM(BH82:BH102), 2)</f>
        <v>0</v>
      </c>
      <c r="G33" s="39"/>
      <c r="H33" s="39"/>
      <c r="I33" s="128">
        <v>0.15</v>
      </c>
      <c r="J33" s="127">
        <v>0</v>
      </c>
      <c r="K33" s="42"/>
    </row>
    <row r="34" spans="2:11" s="1" customFormat="1" ht="14.45" hidden="1" customHeight="1">
      <c r="B34" s="38"/>
      <c r="C34" s="39"/>
      <c r="D34" s="39"/>
      <c r="E34" s="46" t="s">
        <v>50</v>
      </c>
      <c r="F34" s="127">
        <f>ROUND(SUM(BI82:BI102), 2)</f>
        <v>0</v>
      </c>
      <c r="G34" s="39"/>
      <c r="H34" s="39"/>
      <c r="I34" s="128">
        <v>0</v>
      </c>
      <c r="J34" s="127">
        <v>0</v>
      </c>
      <c r="K34" s="42"/>
    </row>
    <row r="35" spans="2:11" s="1" customFormat="1" ht="6.95" customHeight="1">
      <c r="B35" s="38"/>
      <c r="C35" s="39"/>
      <c r="D35" s="39"/>
      <c r="E35" s="39"/>
      <c r="F35" s="39"/>
      <c r="G35" s="39"/>
      <c r="H35" s="39"/>
      <c r="I35" s="115"/>
      <c r="J35" s="39"/>
      <c r="K35" s="42"/>
    </row>
    <row r="36" spans="2:11" s="1" customFormat="1" ht="25.35" customHeight="1">
      <c r="B36" s="38"/>
      <c r="C36" s="129"/>
      <c r="D36" s="130" t="s">
        <v>51</v>
      </c>
      <c r="E36" s="76"/>
      <c r="F36" s="76"/>
      <c r="G36" s="131" t="s">
        <v>52</v>
      </c>
      <c r="H36" s="132" t="s">
        <v>53</v>
      </c>
      <c r="I36" s="133"/>
      <c r="J36" s="134">
        <f>SUM(J27:J34)</f>
        <v>0</v>
      </c>
      <c r="K36" s="135"/>
    </row>
    <row r="37" spans="2:11" s="1" customFormat="1" ht="14.45" customHeight="1">
      <c r="B37" s="53"/>
      <c r="C37" s="54"/>
      <c r="D37" s="54"/>
      <c r="E37" s="54"/>
      <c r="F37" s="54"/>
      <c r="G37" s="54"/>
      <c r="H37" s="54"/>
      <c r="I37" s="136"/>
      <c r="J37" s="54"/>
      <c r="K37" s="55"/>
    </row>
    <row r="41" spans="2:11" s="1" customFormat="1" ht="6.95" customHeight="1">
      <c r="B41" s="137"/>
      <c r="C41" s="138"/>
      <c r="D41" s="138"/>
      <c r="E41" s="138"/>
      <c r="F41" s="138"/>
      <c r="G41" s="138"/>
      <c r="H41" s="138"/>
      <c r="I41" s="139"/>
      <c r="J41" s="138"/>
      <c r="K41" s="140"/>
    </row>
    <row r="42" spans="2:11" s="1" customFormat="1" ht="36.950000000000003" customHeight="1">
      <c r="B42" s="38"/>
      <c r="C42" s="27" t="s">
        <v>103</v>
      </c>
      <c r="D42" s="39"/>
      <c r="E42" s="39"/>
      <c r="F42" s="39"/>
      <c r="G42" s="39"/>
      <c r="H42" s="39"/>
      <c r="I42" s="115"/>
      <c r="J42" s="39"/>
      <c r="K42" s="42"/>
    </row>
    <row r="43" spans="2:11" s="1" customFormat="1" ht="6.95" customHeight="1">
      <c r="B43" s="38"/>
      <c r="C43" s="39"/>
      <c r="D43" s="39"/>
      <c r="E43" s="39"/>
      <c r="F43" s="39"/>
      <c r="G43" s="39"/>
      <c r="H43" s="39"/>
      <c r="I43" s="115"/>
      <c r="J43" s="39"/>
      <c r="K43" s="42"/>
    </row>
    <row r="44" spans="2:11" s="1" customFormat="1" ht="14.45" customHeight="1">
      <c r="B44" s="38"/>
      <c r="C44" s="34" t="s">
        <v>18</v>
      </c>
      <c r="D44" s="39"/>
      <c r="E44" s="39"/>
      <c r="F44" s="39"/>
      <c r="G44" s="39"/>
      <c r="H44" s="39"/>
      <c r="I44" s="115"/>
      <c r="J44" s="39"/>
      <c r="K44" s="42"/>
    </row>
    <row r="45" spans="2:11" s="1" customFormat="1" ht="16.5" customHeight="1">
      <c r="B45" s="38"/>
      <c r="C45" s="39"/>
      <c r="D45" s="39"/>
      <c r="E45" s="347" t="str">
        <f>E7</f>
        <v>Rekonstrukce ulice Chatařská v úseku Hlavní - Okrajová, Bořanovice Středočeský kraj</v>
      </c>
      <c r="F45" s="348"/>
      <c r="G45" s="348"/>
      <c r="H45" s="348"/>
      <c r="I45" s="115"/>
      <c r="J45" s="39"/>
      <c r="K45" s="42"/>
    </row>
    <row r="46" spans="2:11" s="1" customFormat="1" ht="14.45" customHeight="1">
      <c r="B46" s="38"/>
      <c r="C46" s="34" t="s">
        <v>101</v>
      </c>
      <c r="D46" s="39"/>
      <c r="E46" s="39"/>
      <c r="F46" s="39"/>
      <c r="G46" s="39"/>
      <c r="H46" s="39"/>
      <c r="I46" s="115"/>
      <c r="J46" s="39"/>
      <c r="K46" s="42"/>
    </row>
    <row r="47" spans="2:11" s="1" customFormat="1" ht="17.25" customHeight="1">
      <c r="B47" s="38"/>
      <c r="C47" s="39"/>
      <c r="D47" s="39"/>
      <c r="E47" s="349" t="str">
        <f>E9</f>
        <v>SO 901 - VRN</v>
      </c>
      <c r="F47" s="350"/>
      <c r="G47" s="350"/>
      <c r="H47" s="350"/>
      <c r="I47" s="115"/>
      <c r="J47" s="39"/>
      <c r="K47" s="42"/>
    </row>
    <row r="48" spans="2:11" s="1" customFormat="1" ht="6.95" customHeight="1">
      <c r="B48" s="38"/>
      <c r="C48" s="39"/>
      <c r="D48" s="39"/>
      <c r="E48" s="39"/>
      <c r="F48" s="39"/>
      <c r="G48" s="39"/>
      <c r="H48" s="39"/>
      <c r="I48" s="115"/>
      <c r="J48" s="39"/>
      <c r="K48" s="42"/>
    </row>
    <row r="49" spans="2:47" s="1" customFormat="1" ht="18" customHeight="1">
      <c r="B49" s="38"/>
      <c r="C49" s="34" t="s">
        <v>23</v>
      </c>
      <c r="D49" s="39"/>
      <c r="E49" s="39"/>
      <c r="F49" s="32" t="str">
        <f>F12</f>
        <v>Ulice Chatařská</v>
      </c>
      <c r="G49" s="39"/>
      <c r="H49" s="39"/>
      <c r="I49" s="116" t="s">
        <v>25</v>
      </c>
      <c r="J49" s="117" t="str">
        <f>IF(J12="","",J12)</f>
        <v>11. 2. 2019</v>
      </c>
      <c r="K49" s="42"/>
    </row>
    <row r="50" spans="2:47" s="1" customFormat="1" ht="6.95" customHeight="1">
      <c r="B50" s="38"/>
      <c r="C50" s="39"/>
      <c r="D50" s="39"/>
      <c r="E50" s="39"/>
      <c r="F50" s="39"/>
      <c r="G50" s="39"/>
      <c r="H50" s="39"/>
      <c r="I50" s="115"/>
      <c r="J50" s="39"/>
      <c r="K50" s="42"/>
    </row>
    <row r="51" spans="2:47" s="1" customFormat="1">
      <c r="B51" s="38"/>
      <c r="C51" s="34" t="s">
        <v>27</v>
      </c>
      <c r="D51" s="39"/>
      <c r="E51" s="39"/>
      <c r="F51" s="32" t="str">
        <f>E15</f>
        <v>Obec Bořanovice</v>
      </c>
      <c r="G51" s="39"/>
      <c r="H51" s="39"/>
      <c r="I51" s="116" t="s">
        <v>35</v>
      </c>
      <c r="J51" s="336" t="str">
        <f>E21</f>
        <v>Sinpps s.r.o.</v>
      </c>
      <c r="K51" s="42"/>
    </row>
    <row r="52" spans="2:47" s="1" customFormat="1" ht="14.45" customHeight="1">
      <c r="B52" s="38"/>
      <c r="C52" s="34" t="s">
        <v>33</v>
      </c>
      <c r="D52" s="39"/>
      <c r="E52" s="39"/>
      <c r="F52" s="32" t="str">
        <f>IF(E18="","",E18)</f>
        <v/>
      </c>
      <c r="G52" s="39"/>
      <c r="H52" s="39"/>
      <c r="I52" s="115"/>
      <c r="J52" s="351"/>
      <c r="K52" s="42"/>
    </row>
    <row r="53" spans="2:47" s="1" customFormat="1" ht="10.35" customHeight="1">
      <c r="B53" s="38"/>
      <c r="C53" s="39"/>
      <c r="D53" s="39"/>
      <c r="E53" s="39"/>
      <c r="F53" s="39"/>
      <c r="G53" s="39"/>
      <c r="H53" s="39"/>
      <c r="I53" s="115"/>
      <c r="J53" s="39"/>
      <c r="K53" s="42"/>
    </row>
    <row r="54" spans="2:47" s="1" customFormat="1" ht="29.25" customHeight="1">
      <c r="B54" s="38"/>
      <c r="C54" s="141" t="s">
        <v>104</v>
      </c>
      <c r="D54" s="129"/>
      <c r="E54" s="129"/>
      <c r="F54" s="129"/>
      <c r="G54" s="129"/>
      <c r="H54" s="129"/>
      <c r="I54" s="142"/>
      <c r="J54" s="143" t="s">
        <v>105</v>
      </c>
      <c r="K54" s="144"/>
    </row>
    <row r="55" spans="2:47" s="1" customFormat="1" ht="10.35" customHeight="1">
      <c r="B55" s="38"/>
      <c r="C55" s="39"/>
      <c r="D55" s="39"/>
      <c r="E55" s="39"/>
      <c r="F55" s="39"/>
      <c r="G55" s="39"/>
      <c r="H55" s="39"/>
      <c r="I55" s="115"/>
      <c r="J55" s="39"/>
      <c r="K55" s="42"/>
    </row>
    <row r="56" spans="2:47" s="1" customFormat="1" ht="29.25" customHeight="1">
      <c r="B56" s="38"/>
      <c r="C56" s="145" t="s">
        <v>106</v>
      </c>
      <c r="D56" s="39"/>
      <c r="E56" s="39"/>
      <c r="F56" s="39"/>
      <c r="G56" s="39"/>
      <c r="H56" s="39"/>
      <c r="I56" s="115"/>
      <c r="J56" s="125">
        <f>J82</f>
        <v>0</v>
      </c>
      <c r="K56" s="42"/>
      <c r="AU56" s="21" t="s">
        <v>107</v>
      </c>
    </row>
    <row r="57" spans="2:47" s="7" customFormat="1" ht="24.95" customHeight="1">
      <c r="B57" s="146"/>
      <c r="C57" s="147"/>
      <c r="D57" s="148" t="s">
        <v>679</v>
      </c>
      <c r="E57" s="149"/>
      <c r="F57" s="149"/>
      <c r="G57" s="149"/>
      <c r="H57" s="149"/>
      <c r="I57" s="150"/>
      <c r="J57" s="151">
        <f>J83</f>
        <v>0</v>
      </c>
      <c r="K57" s="152"/>
    </row>
    <row r="58" spans="2:47" s="8" customFormat="1" ht="19.899999999999999" customHeight="1">
      <c r="B58" s="153"/>
      <c r="C58" s="154"/>
      <c r="D58" s="155" t="s">
        <v>680</v>
      </c>
      <c r="E58" s="156"/>
      <c r="F58" s="156"/>
      <c r="G58" s="156"/>
      <c r="H58" s="156"/>
      <c r="I58" s="157"/>
      <c r="J58" s="158">
        <f>J84</f>
        <v>0</v>
      </c>
      <c r="K58" s="159"/>
    </row>
    <row r="59" spans="2:47" s="8" customFormat="1" ht="19.899999999999999" customHeight="1">
      <c r="B59" s="153"/>
      <c r="C59" s="154"/>
      <c r="D59" s="155" t="s">
        <v>681</v>
      </c>
      <c r="E59" s="156"/>
      <c r="F59" s="156"/>
      <c r="G59" s="156"/>
      <c r="H59" s="156"/>
      <c r="I59" s="157"/>
      <c r="J59" s="158">
        <f>J91</f>
        <v>0</v>
      </c>
      <c r="K59" s="159"/>
    </row>
    <row r="60" spans="2:47" s="8" customFormat="1" ht="19.899999999999999" customHeight="1">
      <c r="B60" s="153"/>
      <c r="C60" s="154"/>
      <c r="D60" s="155" t="s">
        <v>682</v>
      </c>
      <c r="E60" s="156"/>
      <c r="F60" s="156"/>
      <c r="G60" s="156"/>
      <c r="H60" s="156"/>
      <c r="I60" s="157"/>
      <c r="J60" s="158">
        <f>J93</f>
        <v>0</v>
      </c>
      <c r="K60" s="159"/>
    </row>
    <row r="61" spans="2:47" s="8" customFormat="1" ht="19.899999999999999" customHeight="1">
      <c r="B61" s="153"/>
      <c r="C61" s="154"/>
      <c r="D61" s="155" t="s">
        <v>683</v>
      </c>
      <c r="E61" s="156"/>
      <c r="F61" s="156"/>
      <c r="G61" s="156"/>
      <c r="H61" s="156"/>
      <c r="I61" s="157"/>
      <c r="J61" s="158">
        <f>J98</f>
        <v>0</v>
      </c>
      <c r="K61" s="159"/>
    </row>
    <row r="62" spans="2:47" s="8" customFormat="1" ht="19.899999999999999" customHeight="1">
      <c r="B62" s="153"/>
      <c r="C62" s="154"/>
      <c r="D62" s="155" t="s">
        <v>684</v>
      </c>
      <c r="E62" s="156"/>
      <c r="F62" s="156"/>
      <c r="G62" s="156"/>
      <c r="H62" s="156"/>
      <c r="I62" s="157"/>
      <c r="J62" s="158">
        <f>J100</f>
        <v>0</v>
      </c>
      <c r="K62" s="159"/>
    </row>
    <row r="63" spans="2:47" s="1" customFormat="1" ht="21.75" customHeight="1">
      <c r="B63" s="38"/>
      <c r="C63" s="39"/>
      <c r="D63" s="39"/>
      <c r="E63" s="39"/>
      <c r="F63" s="39"/>
      <c r="G63" s="39"/>
      <c r="H63" s="39"/>
      <c r="I63" s="115"/>
      <c r="J63" s="39"/>
      <c r="K63" s="42"/>
    </row>
    <row r="64" spans="2:47" s="1" customFormat="1" ht="6.95" customHeight="1">
      <c r="B64" s="53"/>
      <c r="C64" s="54"/>
      <c r="D64" s="54"/>
      <c r="E64" s="54"/>
      <c r="F64" s="54"/>
      <c r="G64" s="54"/>
      <c r="H64" s="54"/>
      <c r="I64" s="136"/>
      <c r="J64" s="54"/>
      <c r="K64" s="55"/>
    </row>
    <row r="68" spans="2:12" s="1" customFormat="1" ht="6.95" customHeight="1">
      <c r="B68" s="56"/>
      <c r="C68" s="57"/>
      <c r="D68" s="57"/>
      <c r="E68" s="57"/>
      <c r="F68" s="57"/>
      <c r="G68" s="57"/>
      <c r="H68" s="57"/>
      <c r="I68" s="139"/>
      <c r="J68" s="57"/>
      <c r="K68" s="57"/>
      <c r="L68" s="58"/>
    </row>
    <row r="69" spans="2:12" s="1" customFormat="1" ht="36.950000000000003" customHeight="1">
      <c r="B69" s="38"/>
      <c r="C69" s="59" t="s">
        <v>118</v>
      </c>
      <c r="D69" s="60"/>
      <c r="E69" s="60"/>
      <c r="F69" s="60"/>
      <c r="G69" s="60"/>
      <c r="H69" s="60"/>
      <c r="I69" s="160"/>
      <c r="J69" s="60"/>
      <c r="K69" s="60"/>
      <c r="L69" s="58"/>
    </row>
    <row r="70" spans="2:12" s="1" customFormat="1" ht="6.95" customHeight="1">
      <c r="B70" s="38"/>
      <c r="C70" s="60"/>
      <c r="D70" s="60"/>
      <c r="E70" s="60"/>
      <c r="F70" s="60"/>
      <c r="G70" s="60"/>
      <c r="H70" s="60"/>
      <c r="I70" s="160"/>
      <c r="J70" s="60"/>
      <c r="K70" s="60"/>
      <c r="L70" s="58"/>
    </row>
    <row r="71" spans="2:12" s="1" customFormat="1" ht="14.45" customHeight="1">
      <c r="B71" s="38"/>
      <c r="C71" s="62" t="s">
        <v>18</v>
      </c>
      <c r="D71" s="60"/>
      <c r="E71" s="60"/>
      <c r="F71" s="60"/>
      <c r="G71" s="60"/>
      <c r="H71" s="60"/>
      <c r="I71" s="160"/>
      <c r="J71" s="60"/>
      <c r="K71" s="60"/>
      <c r="L71" s="58"/>
    </row>
    <row r="72" spans="2:12" s="1" customFormat="1" ht="16.5" customHeight="1">
      <c r="B72" s="38"/>
      <c r="C72" s="60"/>
      <c r="D72" s="60"/>
      <c r="E72" s="352" t="str">
        <f>E7</f>
        <v>Rekonstrukce ulice Chatařská v úseku Hlavní - Okrajová, Bořanovice Středočeský kraj</v>
      </c>
      <c r="F72" s="353"/>
      <c r="G72" s="353"/>
      <c r="H72" s="353"/>
      <c r="I72" s="160"/>
      <c r="J72" s="60"/>
      <c r="K72" s="60"/>
      <c r="L72" s="58"/>
    </row>
    <row r="73" spans="2:12" s="1" customFormat="1" ht="14.45" customHeight="1">
      <c r="B73" s="38"/>
      <c r="C73" s="62" t="s">
        <v>101</v>
      </c>
      <c r="D73" s="60"/>
      <c r="E73" s="60"/>
      <c r="F73" s="60"/>
      <c r="G73" s="60"/>
      <c r="H73" s="60"/>
      <c r="I73" s="160"/>
      <c r="J73" s="60"/>
      <c r="K73" s="60"/>
      <c r="L73" s="58"/>
    </row>
    <row r="74" spans="2:12" s="1" customFormat="1" ht="17.25" customHeight="1">
      <c r="B74" s="38"/>
      <c r="C74" s="60"/>
      <c r="D74" s="60"/>
      <c r="E74" s="343" t="str">
        <f>E9</f>
        <v>SO 901 - VRN</v>
      </c>
      <c r="F74" s="354"/>
      <c r="G74" s="354"/>
      <c r="H74" s="354"/>
      <c r="I74" s="160"/>
      <c r="J74" s="60"/>
      <c r="K74" s="60"/>
      <c r="L74" s="58"/>
    </row>
    <row r="75" spans="2:12" s="1" customFormat="1" ht="6.95" customHeight="1">
      <c r="B75" s="38"/>
      <c r="C75" s="60"/>
      <c r="D75" s="60"/>
      <c r="E75" s="60"/>
      <c r="F75" s="60"/>
      <c r="G75" s="60"/>
      <c r="H75" s="60"/>
      <c r="I75" s="160"/>
      <c r="J75" s="60"/>
      <c r="K75" s="60"/>
      <c r="L75" s="58"/>
    </row>
    <row r="76" spans="2:12" s="1" customFormat="1" ht="18" customHeight="1">
      <c r="B76" s="38"/>
      <c r="C76" s="62" t="s">
        <v>23</v>
      </c>
      <c r="D76" s="60"/>
      <c r="E76" s="60"/>
      <c r="F76" s="161" t="str">
        <f>F12</f>
        <v>Ulice Chatařská</v>
      </c>
      <c r="G76" s="60"/>
      <c r="H76" s="60"/>
      <c r="I76" s="162" t="s">
        <v>25</v>
      </c>
      <c r="J76" s="70" t="str">
        <f>IF(J12="","",J12)</f>
        <v>11. 2. 2019</v>
      </c>
      <c r="K76" s="60"/>
      <c r="L76" s="58"/>
    </row>
    <row r="77" spans="2:12" s="1" customFormat="1" ht="6.95" customHeight="1">
      <c r="B77" s="38"/>
      <c r="C77" s="60"/>
      <c r="D77" s="60"/>
      <c r="E77" s="60"/>
      <c r="F77" s="60"/>
      <c r="G77" s="60"/>
      <c r="H77" s="60"/>
      <c r="I77" s="160"/>
      <c r="J77" s="60"/>
      <c r="K77" s="60"/>
      <c r="L77" s="58"/>
    </row>
    <row r="78" spans="2:12" s="1" customFormat="1">
      <c r="B78" s="38"/>
      <c r="C78" s="62" t="s">
        <v>27</v>
      </c>
      <c r="D78" s="60"/>
      <c r="E78" s="60"/>
      <c r="F78" s="161" t="str">
        <f>E15</f>
        <v>Obec Bořanovice</v>
      </c>
      <c r="G78" s="60"/>
      <c r="H78" s="60"/>
      <c r="I78" s="162" t="s">
        <v>35</v>
      </c>
      <c r="J78" s="161" t="str">
        <f>E21</f>
        <v>Sinpps s.r.o.</v>
      </c>
      <c r="K78" s="60"/>
      <c r="L78" s="58"/>
    </row>
    <row r="79" spans="2:12" s="1" customFormat="1" ht="14.45" customHeight="1">
      <c r="B79" s="38"/>
      <c r="C79" s="62" t="s">
        <v>33</v>
      </c>
      <c r="D79" s="60"/>
      <c r="E79" s="60"/>
      <c r="F79" s="161" t="str">
        <f>IF(E18="","",E18)</f>
        <v/>
      </c>
      <c r="G79" s="60"/>
      <c r="H79" s="60"/>
      <c r="I79" s="160"/>
      <c r="J79" s="60"/>
      <c r="K79" s="60"/>
      <c r="L79" s="58"/>
    </row>
    <row r="80" spans="2:12" s="1" customFormat="1" ht="10.35" customHeight="1">
      <c r="B80" s="38"/>
      <c r="C80" s="60"/>
      <c r="D80" s="60"/>
      <c r="E80" s="60"/>
      <c r="F80" s="60"/>
      <c r="G80" s="60"/>
      <c r="H80" s="60"/>
      <c r="I80" s="160"/>
      <c r="J80" s="60"/>
      <c r="K80" s="60"/>
      <c r="L80" s="58"/>
    </row>
    <row r="81" spans="2:65" s="9" customFormat="1" ht="29.25" customHeight="1">
      <c r="B81" s="163"/>
      <c r="C81" s="164" t="s">
        <v>119</v>
      </c>
      <c r="D81" s="165" t="s">
        <v>60</v>
      </c>
      <c r="E81" s="165" t="s">
        <v>56</v>
      </c>
      <c r="F81" s="165" t="s">
        <v>120</v>
      </c>
      <c r="G81" s="165" t="s">
        <v>121</v>
      </c>
      <c r="H81" s="165" t="s">
        <v>122</v>
      </c>
      <c r="I81" s="166" t="s">
        <v>123</v>
      </c>
      <c r="J81" s="165" t="s">
        <v>105</v>
      </c>
      <c r="K81" s="167" t="s">
        <v>124</v>
      </c>
      <c r="L81" s="168"/>
      <c r="M81" s="78" t="s">
        <v>125</v>
      </c>
      <c r="N81" s="79" t="s">
        <v>45</v>
      </c>
      <c r="O81" s="79" t="s">
        <v>126</v>
      </c>
      <c r="P81" s="79" t="s">
        <v>127</v>
      </c>
      <c r="Q81" s="79" t="s">
        <v>128</v>
      </c>
      <c r="R81" s="79" t="s">
        <v>129</v>
      </c>
      <c r="S81" s="79" t="s">
        <v>130</v>
      </c>
      <c r="T81" s="80" t="s">
        <v>131</v>
      </c>
    </row>
    <row r="82" spans="2:65" s="1" customFormat="1" ht="29.25" customHeight="1">
      <c r="B82" s="38"/>
      <c r="C82" s="84" t="s">
        <v>106</v>
      </c>
      <c r="D82" s="60"/>
      <c r="E82" s="60"/>
      <c r="F82" s="60"/>
      <c r="G82" s="60"/>
      <c r="H82" s="60"/>
      <c r="I82" s="160"/>
      <c r="J82" s="169">
        <f>BK82</f>
        <v>0</v>
      </c>
      <c r="K82" s="60"/>
      <c r="L82" s="58"/>
      <c r="M82" s="81"/>
      <c r="N82" s="82"/>
      <c r="O82" s="82"/>
      <c r="P82" s="170">
        <f>P83</f>
        <v>0</v>
      </c>
      <c r="Q82" s="82"/>
      <c r="R82" s="170">
        <f>R83</f>
        <v>0</v>
      </c>
      <c r="S82" s="82"/>
      <c r="T82" s="171">
        <f>T83</f>
        <v>0</v>
      </c>
      <c r="AT82" s="21" t="s">
        <v>74</v>
      </c>
      <c r="AU82" s="21" t="s">
        <v>107</v>
      </c>
      <c r="BK82" s="172">
        <f>BK83</f>
        <v>0</v>
      </c>
    </row>
    <row r="83" spans="2:65" s="10" customFormat="1" ht="37.35" customHeight="1">
      <c r="B83" s="173"/>
      <c r="C83" s="174"/>
      <c r="D83" s="175" t="s">
        <v>74</v>
      </c>
      <c r="E83" s="176" t="s">
        <v>93</v>
      </c>
      <c r="F83" s="176" t="s">
        <v>685</v>
      </c>
      <c r="G83" s="174"/>
      <c r="H83" s="174"/>
      <c r="I83" s="177"/>
      <c r="J83" s="178">
        <f>BK83</f>
        <v>0</v>
      </c>
      <c r="K83" s="174"/>
      <c r="L83" s="179"/>
      <c r="M83" s="180"/>
      <c r="N83" s="181"/>
      <c r="O83" s="181"/>
      <c r="P83" s="182">
        <f>P84+P91+P93+P98+P100</f>
        <v>0</v>
      </c>
      <c r="Q83" s="181"/>
      <c r="R83" s="182">
        <f>R84+R91+R93+R98+R100</f>
        <v>0</v>
      </c>
      <c r="S83" s="181"/>
      <c r="T83" s="183">
        <f>T84+T91+T93+T98+T100</f>
        <v>0</v>
      </c>
      <c r="AR83" s="184" t="s">
        <v>156</v>
      </c>
      <c r="AT83" s="185" t="s">
        <v>74</v>
      </c>
      <c r="AU83" s="185" t="s">
        <v>75</v>
      </c>
      <c r="AY83" s="184" t="s">
        <v>134</v>
      </c>
      <c r="BK83" s="186">
        <f>BK84+BK91+BK93+BK98+BK100</f>
        <v>0</v>
      </c>
    </row>
    <row r="84" spans="2:65" s="10" customFormat="1" ht="19.899999999999999" customHeight="1">
      <c r="B84" s="173"/>
      <c r="C84" s="174"/>
      <c r="D84" s="175" t="s">
        <v>74</v>
      </c>
      <c r="E84" s="187" t="s">
        <v>686</v>
      </c>
      <c r="F84" s="187" t="s">
        <v>687</v>
      </c>
      <c r="G84" s="174"/>
      <c r="H84" s="174"/>
      <c r="I84" s="177"/>
      <c r="J84" s="188">
        <f>BK84</f>
        <v>0</v>
      </c>
      <c r="K84" s="174"/>
      <c r="L84" s="179"/>
      <c r="M84" s="180"/>
      <c r="N84" s="181"/>
      <c r="O84" s="181"/>
      <c r="P84" s="182">
        <f>SUM(P85:P90)</f>
        <v>0</v>
      </c>
      <c r="Q84" s="181"/>
      <c r="R84" s="182">
        <f>SUM(R85:R90)</f>
        <v>0</v>
      </c>
      <c r="S84" s="181"/>
      <c r="T84" s="183">
        <f>SUM(T85:T90)</f>
        <v>0</v>
      </c>
      <c r="AR84" s="184" t="s">
        <v>156</v>
      </c>
      <c r="AT84" s="185" t="s">
        <v>74</v>
      </c>
      <c r="AU84" s="185" t="s">
        <v>83</v>
      </c>
      <c r="AY84" s="184" t="s">
        <v>134</v>
      </c>
      <c r="BK84" s="186">
        <f>SUM(BK85:BK90)</f>
        <v>0</v>
      </c>
    </row>
    <row r="85" spans="2:65" s="1" customFormat="1" ht="16.5" customHeight="1">
      <c r="B85" s="38"/>
      <c r="C85" s="189" t="s">
        <v>83</v>
      </c>
      <c r="D85" s="189" t="s">
        <v>136</v>
      </c>
      <c r="E85" s="190" t="s">
        <v>688</v>
      </c>
      <c r="F85" s="191" t="s">
        <v>689</v>
      </c>
      <c r="G85" s="192" t="s">
        <v>672</v>
      </c>
      <c r="H85" s="193">
        <v>1</v>
      </c>
      <c r="I85" s="194"/>
      <c r="J85" s="195">
        <f t="shared" ref="J85:J90" si="0">ROUND(I85*H85,2)</f>
        <v>0</v>
      </c>
      <c r="K85" s="191" t="s">
        <v>420</v>
      </c>
      <c r="L85" s="58"/>
      <c r="M85" s="196" t="s">
        <v>21</v>
      </c>
      <c r="N85" s="197" t="s">
        <v>46</v>
      </c>
      <c r="O85" s="39"/>
      <c r="P85" s="198">
        <f t="shared" ref="P85:P90" si="1">O85*H85</f>
        <v>0</v>
      </c>
      <c r="Q85" s="198">
        <v>0</v>
      </c>
      <c r="R85" s="198">
        <f t="shared" ref="R85:R90" si="2">Q85*H85</f>
        <v>0</v>
      </c>
      <c r="S85" s="198">
        <v>0</v>
      </c>
      <c r="T85" s="199">
        <f t="shared" ref="T85:T90" si="3">S85*H85</f>
        <v>0</v>
      </c>
      <c r="AR85" s="21" t="s">
        <v>690</v>
      </c>
      <c r="AT85" s="21" t="s">
        <v>136</v>
      </c>
      <c r="AU85" s="21" t="s">
        <v>85</v>
      </c>
      <c r="AY85" s="21" t="s">
        <v>134</v>
      </c>
      <c r="BE85" s="200">
        <f t="shared" ref="BE85:BE90" si="4">IF(N85="základní",J85,0)</f>
        <v>0</v>
      </c>
      <c r="BF85" s="200">
        <f t="shared" ref="BF85:BF90" si="5">IF(N85="snížená",J85,0)</f>
        <v>0</v>
      </c>
      <c r="BG85" s="200">
        <f t="shared" ref="BG85:BG90" si="6">IF(N85="zákl. přenesená",J85,0)</f>
        <v>0</v>
      </c>
      <c r="BH85" s="200">
        <f t="shared" ref="BH85:BH90" si="7">IF(N85="sníž. přenesená",J85,0)</f>
        <v>0</v>
      </c>
      <c r="BI85" s="200">
        <f t="shared" ref="BI85:BI90" si="8">IF(N85="nulová",J85,0)</f>
        <v>0</v>
      </c>
      <c r="BJ85" s="21" t="s">
        <v>83</v>
      </c>
      <c r="BK85" s="200">
        <f t="shared" ref="BK85:BK90" si="9">ROUND(I85*H85,2)</f>
        <v>0</v>
      </c>
      <c r="BL85" s="21" t="s">
        <v>690</v>
      </c>
      <c r="BM85" s="21" t="s">
        <v>691</v>
      </c>
    </row>
    <row r="86" spans="2:65" s="1" customFormat="1" ht="16.5" customHeight="1">
      <c r="B86" s="38"/>
      <c r="C86" s="189" t="s">
        <v>85</v>
      </c>
      <c r="D86" s="189" t="s">
        <v>136</v>
      </c>
      <c r="E86" s="190" t="s">
        <v>692</v>
      </c>
      <c r="F86" s="191" t="s">
        <v>693</v>
      </c>
      <c r="G86" s="192" t="s">
        <v>672</v>
      </c>
      <c r="H86" s="193">
        <v>1</v>
      </c>
      <c r="I86" s="194"/>
      <c r="J86" s="195">
        <f t="shared" si="0"/>
        <v>0</v>
      </c>
      <c r="K86" s="191" t="s">
        <v>420</v>
      </c>
      <c r="L86" s="58"/>
      <c r="M86" s="196" t="s">
        <v>21</v>
      </c>
      <c r="N86" s="197" t="s">
        <v>46</v>
      </c>
      <c r="O86" s="39"/>
      <c r="P86" s="198">
        <f t="shared" si="1"/>
        <v>0</v>
      </c>
      <c r="Q86" s="198">
        <v>0</v>
      </c>
      <c r="R86" s="198">
        <f t="shared" si="2"/>
        <v>0</v>
      </c>
      <c r="S86" s="198">
        <v>0</v>
      </c>
      <c r="T86" s="199">
        <f t="shared" si="3"/>
        <v>0</v>
      </c>
      <c r="AR86" s="21" t="s">
        <v>690</v>
      </c>
      <c r="AT86" s="21" t="s">
        <v>136</v>
      </c>
      <c r="AU86" s="21" t="s">
        <v>85</v>
      </c>
      <c r="AY86" s="21" t="s">
        <v>134</v>
      </c>
      <c r="BE86" s="200">
        <f t="shared" si="4"/>
        <v>0</v>
      </c>
      <c r="BF86" s="200">
        <f t="shared" si="5"/>
        <v>0</v>
      </c>
      <c r="BG86" s="200">
        <f t="shared" si="6"/>
        <v>0</v>
      </c>
      <c r="BH86" s="200">
        <f t="shared" si="7"/>
        <v>0</v>
      </c>
      <c r="BI86" s="200">
        <f t="shared" si="8"/>
        <v>0</v>
      </c>
      <c r="BJ86" s="21" t="s">
        <v>83</v>
      </c>
      <c r="BK86" s="200">
        <f t="shared" si="9"/>
        <v>0</v>
      </c>
      <c r="BL86" s="21" t="s">
        <v>690</v>
      </c>
      <c r="BM86" s="21" t="s">
        <v>694</v>
      </c>
    </row>
    <row r="87" spans="2:65" s="1" customFormat="1" ht="16.5" customHeight="1">
      <c r="B87" s="38"/>
      <c r="C87" s="189" t="s">
        <v>148</v>
      </c>
      <c r="D87" s="189" t="s">
        <v>136</v>
      </c>
      <c r="E87" s="190" t="s">
        <v>695</v>
      </c>
      <c r="F87" s="191" t="s">
        <v>696</v>
      </c>
      <c r="G87" s="192" t="s">
        <v>672</v>
      </c>
      <c r="H87" s="193">
        <v>1</v>
      </c>
      <c r="I87" s="194"/>
      <c r="J87" s="195">
        <f t="shared" si="0"/>
        <v>0</v>
      </c>
      <c r="K87" s="191" t="s">
        <v>420</v>
      </c>
      <c r="L87" s="58"/>
      <c r="M87" s="196" t="s">
        <v>21</v>
      </c>
      <c r="N87" s="197" t="s">
        <v>46</v>
      </c>
      <c r="O87" s="39"/>
      <c r="P87" s="198">
        <f t="shared" si="1"/>
        <v>0</v>
      </c>
      <c r="Q87" s="198">
        <v>0</v>
      </c>
      <c r="R87" s="198">
        <f t="shared" si="2"/>
        <v>0</v>
      </c>
      <c r="S87" s="198">
        <v>0</v>
      </c>
      <c r="T87" s="199">
        <f t="shared" si="3"/>
        <v>0</v>
      </c>
      <c r="AR87" s="21" t="s">
        <v>690</v>
      </c>
      <c r="AT87" s="21" t="s">
        <v>136</v>
      </c>
      <c r="AU87" s="21" t="s">
        <v>85</v>
      </c>
      <c r="AY87" s="21" t="s">
        <v>134</v>
      </c>
      <c r="BE87" s="200">
        <f t="shared" si="4"/>
        <v>0</v>
      </c>
      <c r="BF87" s="200">
        <f t="shared" si="5"/>
        <v>0</v>
      </c>
      <c r="BG87" s="200">
        <f t="shared" si="6"/>
        <v>0</v>
      </c>
      <c r="BH87" s="200">
        <f t="shared" si="7"/>
        <v>0</v>
      </c>
      <c r="BI87" s="200">
        <f t="shared" si="8"/>
        <v>0</v>
      </c>
      <c r="BJ87" s="21" t="s">
        <v>83</v>
      </c>
      <c r="BK87" s="200">
        <f t="shared" si="9"/>
        <v>0</v>
      </c>
      <c r="BL87" s="21" t="s">
        <v>690</v>
      </c>
      <c r="BM87" s="21" t="s">
        <v>697</v>
      </c>
    </row>
    <row r="88" spans="2:65" s="1" customFormat="1" ht="16.5" customHeight="1">
      <c r="B88" s="38"/>
      <c r="C88" s="189" t="s">
        <v>141</v>
      </c>
      <c r="D88" s="189" t="s">
        <v>136</v>
      </c>
      <c r="E88" s="190" t="s">
        <v>698</v>
      </c>
      <c r="F88" s="191" t="s">
        <v>699</v>
      </c>
      <c r="G88" s="192" t="s">
        <v>672</v>
      </c>
      <c r="H88" s="193">
        <v>1</v>
      </c>
      <c r="I88" s="194"/>
      <c r="J88" s="195">
        <f t="shared" si="0"/>
        <v>0</v>
      </c>
      <c r="K88" s="191" t="s">
        <v>420</v>
      </c>
      <c r="L88" s="58"/>
      <c r="M88" s="196" t="s">
        <v>21</v>
      </c>
      <c r="N88" s="197" t="s">
        <v>46</v>
      </c>
      <c r="O88" s="39"/>
      <c r="P88" s="198">
        <f t="shared" si="1"/>
        <v>0</v>
      </c>
      <c r="Q88" s="198">
        <v>0</v>
      </c>
      <c r="R88" s="198">
        <f t="shared" si="2"/>
        <v>0</v>
      </c>
      <c r="S88" s="198">
        <v>0</v>
      </c>
      <c r="T88" s="199">
        <f t="shared" si="3"/>
        <v>0</v>
      </c>
      <c r="AR88" s="21" t="s">
        <v>690</v>
      </c>
      <c r="AT88" s="21" t="s">
        <v>136</v>
      </c>
      <c r="AU88" s="21" t="s">
        <v>85</v>
      </c>
      <c r="AY88" s="21" t="s">
        <v>134</v>
      </c>
      <c r="BE88" s="200">
        <f t="shared" si="4"/>
        <v>0</v>
      </c>
      <c r="BF88" s="200">
        <f t="shared" si="5"/>
        <v>0</v>
      </c>
      <c r="BG88" s="200">
        <f t="shared" si="6"/>
        <v>0</v>
      </c>
      <c r="BH88" s="200">
        <f t="shared" si="7"/>
        <v>0</v>
      </c>
      <c r="BI88" s="200">
        <f t="shared" si="8"/>
        <v>0</v>
      </c>
      <c r="BJ88" s="21" t="s">
        <v>83</v>
      </c>
      <c r="BK88" s="200">
        <f t="shared" si="9"/>
        <v>0</v>
      </c>
      <c r="BL88" s="21" t="s">
        <v>690</v>
      </c>
      <c r="BM88" s="21" t="s">
        <v>700</v>
      </c>
    </row>
    <row r="89" spans="2:65" s="1" customFormat="1" ht="16.5" customHeight="1">
      <c r="B89" s="38"/>
      <c r="C89" s="189" t="s">
        <v>156</v>
      </c>
      <c r="D89" s="189" t="s">
        <v>136</v>
      </c>
      <c r="E89" s="190" t="s">
        <v>701</v>
      </c>
      <c r="F89" s="191" t="s">
        <v>702</v>
      </c>
      <c r="G89" s="192" t="s">
        <v>672</v>
      </c>
      <c r="H89" s="193">
        <v>1</v>
      </c>
      <c r="I89" s="194"/>
      <c r="J89" s="195">
        <f t="shared" si="0"/>
        <v>0</v>
      </c>
      <c r="K89" s="191" t="s">
        <v>420</v>
      </c>
      <c r="L89" s="58"/>
      <c r="M89" s="196" t="s">
        <v>21</v>
      </c>
      <c r="N89" s="197" t="s">
        <v>46</v>
      </c>
      <c r="O89" s="39"/>
      <c r="P89" s="198">
        <f t="shared" si="1"/>
        <v>0</v>
      </c>
      <c r="Q89" s="198">
        <v>0</v>
      </c>
      <c r="R89" s="198">
        <f t="shared" si="2"/>
        <v>0</v>
      </c>
      <c r="S89" s="198">
        <v>0</v>
      </c>
      <c r="T89" s="199">
        <f t="shared" si="3"/>
        <v>0</v>
      </c>
      <c r="AR89" s="21" t="s">
        <v>690</v>
      </c>
      <c r="AT89" s="21" t="s">
        <v>136</v>
      </c>
      <c r="AU89" s="21" t="s">
        <v>85</v>
      </c>
      <c r="AY89" s="21" t="s">
        <v>134</v>
      </c>
      <c r="BE89" s="200">
        <f t="shared" si="4"/>
        <v>0</v>
      </c>
      <c r="BF89" s="200">
        <f t="shared" si="5"/>
        <v>0</v>
      </c>
      <c r="BG89" s="200">
        <f t="shared" si="6"/>
        <v>0</v>
      </c>
      <c r="BH89" s="200">
        <f t="shared" si="7"/>
        <v>0</v>
      </c>
      <c r="BI89" s="200">
        <f t="shared" si="8"/>
        <v>0</v>
      </c>
      <c r="BJ89" s="21" t="s">
        <v>83</v>
      </c>
      <c r="BK89" s="200">
        <f t="shared" si="9"/>
        <v>0</v>
      </c>
      <c r="BL89" s="21" t="s">
        <v>690</v>
      </c>
      <c r="BM89" s="21" t="s">
        <v>703</v>
      </c>
    </row>
    <row r="90" spans="2:65" s="1" customFormat="1" ht="16.5" customHeight="1">
      <c r="B90" s="38"/>
      <c r="C90" s="189" t="s">
        <v>160</v>
      </c>
      <c r="D90" s="189" t="s">
        <v>136</v>
      </c>
      <c r="E90" s="190" t="s">
        <v>704</v>
      </c>
      <c r="F90" s="191" t="s">
        <v>705</v>
      </c>
      <c r="G90" s="192" t="s">
        <v>672</v>
      </c>
      <c r="H90" s="193">
        <v>1</v>
      </c>
      <c r="I90" s="194"/>
      <c r="J90" s="195">
        <f t="shared" si="0"/>
        <v>0</v>
      </c>
      <c r="K90" s="191" t="s">
        <v>21</v>
      </c>
      <c r="L90" s="58"/>
      <c r="M90" s="196" t="s">
        <v>21</v>
      </c>
      <c r="N90" s="197" t="s">
        <v>46</v>
      </c>
      <c r="O90" s="39"/>
      <c r="P90" s="198">
        <f t="shared" si="1"/>
        <v>0</v>
      </c>
      <c r="Q90" s="198">
        <v>0</v>
      </c>
      <c r="R90" s="198">
        <f t="shared" si="2"/>
        <v>0</v>
      </c>
      <c r="S90" s="198">
        <v>0</v>
      </c>
      <c r="T90" s="199">
        <f t="shared" si="3"/>
        <v>0</v>
      </c>
      <c r="AR90" s="21" t="s">
        <v>690</v>
      </c>
      <c r="AT90" s="21" t="s">
        <v>136</v>
      </c>
      <c r="AU90" s="21" t="s">
        <v>85</v>
      </c>
      <c r="AY90" s="21" t="s">
        <v>134</v>
      </c>
      <c r="BE90" s="200">
        <f t="shared" si="4"/>
        <v>0</v>
      </c>
      <c r="BF90" s="200">
        <f t="shared" si="5"/>
        <v>0</v>
      </c>
      <c r="BG90" s="200">
        <f t="shared" si="6"/>
        <v>0</v>
      </c>
      <c r="BH90" s="200">
        <f t="shared" si="7"/>
        <v>0</v>
      </c>
      <c r="BI90" s="200">
        <f t="shared" si="8"/>
        <v>0</v>
      </c>
      <c r="BJ90" s="21" t="s">
        <v>83</v>
      </c>
      <c r="BK90" s="200">
        <f t="shared" si="9"/>
        <v>0</v>
      </c>
      <c r="BL90" s="21" t="s">
        <v>690</v>
      </c>
      <c r="BM90" s="21" t="s">
        <v>706</v>
      </c>
    </row>
    <row r="91" spans="2:65" s="10" customFormat="1" ht="29.85" customHeight="1">
      <c r="B91" s="173"/>
      <c r="C91" s="174"/>
      <c r="D91" s="175" t="s">
        <v>74</v>
      </c>
      <c r="E91" s="187" t="s">
        <v>707</v>
      </c>
      <c r="F91" s="187" t="s">
        <v>708</v>
      </c>
      <c r="G91" s="174"/>
      <c r="H91" s="174"/>
      <c r="I91" s="177"/>
      <c r="J91" s="188">
        <f>BK91</f>
        <v>0</v>
      </c>
      <c r="K91" s="174"/>
      <c r="L91" s="179"/>
      <c r="M91" s="180"/>
      <c r="N91" s="181"/>
      <c r="O91" s="181"/>
      <c r="P91" s="182">
        <f>P92</f>
        <v>0</v>
      </c>
      <c r="Q91" s="181"/>
      <c r="R91" s="182">
        <f>R92</f>
        <v>0</v>
      </c>
      <c r="S91" s="181"/>
      <c r="T91" s="183">
        <f>T92</f>
        <v>0</v>
      </c>
      <c r="AR91" s="184" t="s">
        <v>156</v>
      </c>
      <c r="AT91" s="185" t="s">
        <v>74</v>
      </c>
      <c r="AU91" s="185" t="s">
        <v>83</v>
      </c>
      <c r="AY91" s="184" t="s">
        <v>134</v>
      </c>
      <c r="BK91" s="186">
        <f>BK92</f>
        <v>0</v>
      </c>
    </row>
    <row r="92" spans="2:65" s="1" customFormat="1" ht="16.5" customHeight="1">
      <c r="B92" s="38"/>
      <c r="C92" s="189" t="s">
        <v>166</v>
      </c>
      <c r="D92" s="189" t="s">
        <v>136</v>
      </c>
      <c r="E92" s="190" t="s">
        <v>709</v>
      </c>
      <c r="F92" s="191" t="s">
        <v>710</v>
      </c>
      <c r="G92" s="192" t="s">
        <v>711</v>
      </c>
      <c r="H92" s="230"/>
      <c r="I92" s="194"/>
      <c r="J92" s="195">
        <f>ROUND(I92*H92,2)</f>
        <v>0</v>
      </c>
      <c r="K92" s="191" t="s">
        <v>420</v>
      </c>
      <c r="L92" s="58"/>
      <c r="M92" s="196" t="s">
        <v>21</v>
      </c>
      <c r="N92" s="197" t="s">
        <v>46</v>
      </c>
      <c r="O92" s="39"/>
      <c r="P92" s="198">
        <f>O92*H92</f>
        <v>0</v>
      </c>
      <c r="Q92" s="198">
        <v>0</v>
      </c>
      <c r="R92" s="198">
        <f>Q92*H92</f>
        <v>0</v>
      </c>
      <c r="S92" s="198">
        <v>0</v>
      </c>
      <c r="T92" s="199">
        <f>S92*H92</f>
        <v>0</v>
      </c>
      <c r="AR92" s="21" t="s">
        <v>690</v>
      </c>
      <c r="AT92" s="21" t="s">
        <v>136</v>
      </c>
      <c r="AU92" s="21" t="s">
        <v>85</v>
      </c>
      <c r="AY92" s="21" t="s">
        <v>134</v>
      </c>
      <c r="BE92" s="200">
        <f>IF(N92="základní",J92,0)</f>
        <v>0</v>
      </c>
      <c r="BF92" s="200">
        <f>IF(N92="snížená",J92,0)</f>
        <v>0</v>
      </c>
      <c r="BG92" s="200">
        <f>IF(N92="zákl. přenesená",J92,0)</f>
        <v>0</v>
      </c>
      <c r="BH92" s="200">
        <f>IF(N92="sníž. přenesená",J92,0)</f>
        <v>0</v>
      </c>
      <c r="BI92" s="200">
        <f>IF(N92="nulová",J92,0)</f>
        <v>0</v>
      </c>
      <c r="BJ92" s="21" t="s">
        <v>83</v>
      </c>
      <c r="BK92" s="200">
        <f>ROUND(I92*H92,2)</f>
        <v>0</v>
      </c>
      <c r="BL92" s="21" t="s">
        <v>690</v>
      </c>
      <c r="BM92" s="21" t="s">
        <v>712</v>
      </c>
    </row>
    <row r="93" spans="2:65" s="10" customFormat="1" ht="29.85" customHeight="1">
      <c r="B93" s="173"/>
      <c r="C93" s="174"/>
      <c r="D93" s="175" t="s">
        <v>74</v>
      </c>
      <c r="E93" s="187" t="s">
        <v>713</v>
      </c>
      <c r="F93" s="187" t="s">
        <v>714</v>
      </c>
      <c r="G93" s="174"/>
      <c r="H93" s="174"/>
      <c r="I93" s="177"/>
      <c r="J93" s="188">
        <f>BK93</f>
        <v>0</v>
      </c>
      <c r="K93" s="174"/>
      <c r="L93" s="179"/>
      <c r="M93" s="180"/>
      <c r="N93" s="181"/>
      <c r="O93" s="181"/>
      <c r="P93" s="182">
        <f>SUM(P94:P97)</f>
        <v>0</v>
      </c>
      <c r="Q93" s="181"/>
      <c r="R93" s="182">
        <f>SUM(R94:R97)</f>
        <v>0</v>
      </c>
      <c r="S93" s="181"/>
      <c r="T93" s="183">
        <f>SUM(T94:T97)</f>
        <v>0</v>
      </c>
      <c r="AR93" s="184" t="s">
        <v>156</v>
      </c>
      <c r="AT93" s="185" t="s">
        <v>74</v>
      </c>
      <c r="AU93" s="185" t="s">
        <v>83</v>
      </c>
      <c r="AY93" s="184" t="s">
        <v>134</v>
      </c>
      <c r="BK93" s="186">
        <f>SUM(BK94:BK97)</f>
        <v>0</v>
      </c>
    </row>
    <row r="94" spans="2:65" s="1" customFormat="1" ht="16.5" customHeight="1">
      <c r="B94" s="38"/>
      <c r="C94" s="189" t="s">
        <v>170</v>
      </c>
      <c r="D94" s="189" t="s">
        <v>136</v>
      </c>
      <c r="E94" s="190" t="s">
        <v>715</v>
      </c>
      <c r="F94" s="191" t="s">
        <v>716</v>
      </c>
      <c r="G94" s="192" t="s">
        <v>672</v>
      </c>
      <c r="H94" s="193">
        <v>1</v>
      </c>
      <c r="I94" s="194"/>
      <c r="J94" s="195">
        <f>ROUND(I94*H94,2)</f>
        <v>0</v>
      </c>
      <c r="K94" s="191" t="s">
        <v>420</v>
      </c>
      <c r="L94" s="58"/>
      <c r="M94" s="196" t="s">
        <v>21</v>
      </c>
      <c r="N94" s="197" t="s">
        <v>46</v>
      </c>
      <c r="O94" s="39"/>
      <c r="P94" s="198">
        <f>O94*H94</f>
        <v>0</v>
      </c>
      <c r="Q94" s="198">
        <v>0</v>
      </c>
      <c r="R94" s="198">
        <f>Q94*H94</f>
        <v>0</v>
      </c>
      <c r="S94" s="198">
        <v>0</v>
      </c>
      <c r="T94" s="199">
        <f>S94*H94</f>
        <v>0</v>
      </c>
      <c r="AR94" s="21" t="s">
        <v>690</v>
      </c>
      <c r="AT94" s="21" t="s">
        <v>136</v>
      </c>
      <c r="AU94" s="21" t="s">
        <v>85</v>
      </c>
      <c r="AY94" s="21" t="s">
        <v>134</v>
      </c>
      <c r="BE94" s="200">
        <f>IF(N94="základní",J94,0)</f>
        <v>0</v>
      </c>
      <c r="BF94" s="200">
        <f>IF(N94="snížená",J94,0)</f>
        <v>0</v>
      </c>
      <c r="BG94" s="200">
        <f>IF(N94="zákl. přenesená",J94,0)</f>
        <v>0</v>
      </c>
      <c r="BH94" s="200">
        <f>IF(N94="sníž. přenesená",J94,0)</f>
        <v>0</v>
      </c>
      <c r="BI94" s="200">
        <f>IF(N94="nulová",J94,0)</f>
        <v>0</v>
      </c>
      <c r="BJ94" s="21" t="s">
        <v>83</v>
      </c>
      <c r="BK94" s="200">
        <f>ROUND(I94*H94,2)</f>
        <v>0</v>
      </c>
      <c r="BL94" s="21" t="s">
        <v>690</v>
      </c>
      <c r="BM94" s="21" t="s">
        <v>717</v>
      </c>
    </row>
    <row r="95" spans="2:65" s="1" customFormat="1" ht="16.5" customHeight="1">
      <c r="B95" s="38"/>
      <c r="C95" s="189" t="s">
        <v>175</v>
      </c>
      <c r="D95" s="189" t="s">
        <v>136</v>
      </c>
      <c r="E95" s="190" t="s">
        <v>718</v>
      </c>
      <c r="F95" s="191" t="s">
        <v>719</v>
      </c>
      <c r="G95" s="192" t="s">
        <v>672</v>
      </c>
      <c r="H95" s="193">
        <v>1</v>
      </c>
      <c r="I95" s="194"/>
      <c r="J95" s="195">
        <f>ROUND(I95*H95,2)</f>
        <v>0</v>
      </c>
      <c r="K95" s="191" t="s">
        <v>420</v>
      </c>
      <c r="L95" s="58"/>
      <c r="M95" s="196" t="s">
        <v>21</v>
      </c>
      <c r="N95" s="197" t="s">
        <v>46</v>
      </c>
      <c r="O95" s="39"/>
      <c r="P95" s="198">
        <f>O95*H95</f>
        <v>0</v>
      </c>
      <c r="Q95" s="198">
        <v>0</v>
      </c>
      <c r="R95" s="198">
        <f>Q95*H95</f>
        <v>0</v>
      </c>
      <c r="S95" s="198">
        <v>0</v>
      </c>
      <c r="T95" s="199">
        <f>S95*H95</f>
        <v>0</v>
      </c>
      <c r="AR95" s="21" t="s">
        <v>690</v>
      </c>
      <c r="AT95" s="21" t="s">
        <v>136</v>
      </c>
      <c r="AU95" s="21" t="s">
        <v>85</v>
      </c>
      <c r="AY95" s="21" t="s">
        <v>134</v>
      </c>
      <c r="BE95" s="200">
        <f>IF(N95="základní",J95,0)</f>
        <v>0</v>
      </c>
      <c r="BF95" s="200">
        <f>IF(N95="snížená",J95,0)</f>
        <v>0</v>
      </c>
      <c r="BG95" s="200">
        <f>IF(N95="zákl. přenesená",J95,0)</f>
        <v>0</v>
      </c>
      <c r="BH95" s="200">
        <f>IF(N95="sníž. přenesená",J95,0)</f>
        <v>0</v>
      </c>
      <c r="BI95" s="200">
        <f>IF(N95="nulová",J95,0)</f>
        <v>0</v>
      </c>
      <c r="BJ95" s="21" t="s">
        <v>83</v>
      </c>
      <c r="BK95" s="200">
        <f>ROUND(I95*H95,2)</f>
        <v>0</v>
      </c>
      <c r="BL95" s="21" t="s">
        <v>690</v>
      </c>
      <c r="BM95" s="21" t="s">
        <v>720</v>
      </c>
    </row>
    <row r="96" spans="2:65" s="1" customFormat="1" ht="16.5" customHeight="1">
      <c r="B96" s="38"/>
      <c r="C96" s="189" t="s">
        <v>179</v>
      </c>
      <c r="D96" s="189" t="s">
        <v>136</v>
      </c>
      <c r="E96" s="190" t="s">
        <v>721</v>
      </c>
      <c r="F96" s="191" t="s">
        <v>722</v>
      </c>
      <c r="G96" s="192" t="s">
        <v>672</v>
      </c>
      <c r="H96" s="193">
        <v>1</v>
      </c>
      <c r="I96" s="194"/>
      <c r="J96" s="195">
        <f>ROUND(I96*H96,2)</f>
        <v>0</v>
      </c>
      <c r="K96" s="191" t="s">
        <v>21</v>
      </c>
      <c r="L96" s="58"/>
      <c r="M96" s="196" t="s">
        <v>21</v>
      </c>
      <c r="N96" s="197" t="s">
        <v>46</v>
      </c>
      <c r="O96" s="39"/>
      <c r="P96" s="198">
        <f>O96*H96</f>
        <v>0</v>
      </c>
      <c r="Q96" s="198">
        <v>0</v>
      </c>
      <c r="R96" s="198">
        <f>Q96*H96</f>
        <v>0</v>
      </c>
      <c r="S96" s="198">
        <v>0</v>
      </c>
      <c r="T96" s="199">
        <f>S96*H96</f>
        <v>0</v>
      </c>
      <c r="AR96" s="21" t="s">
        <v>690</v>
      </c>
      <c r="AT96" s="21" t="s">
        <v>136</v>
      </c>
      <c r="AU96" s="21" t="s">
        <v>85</v>
      </c>
      <c r="AY96" s="21" t="s">
        <v>134</v>
      </c>
      <c r="BE96" s="200">
        <f>IF(N96="základní",J96,0)</f>
        <v>0</v>
      </c>
      <c r="BF96" s="200">
        <f>IF(N96="snížená",J96,0)</f>
        <v>0</v>
      </c>
      <c r="BG96" s="200">
        <f>IF(N96="zákl. přenesená",J96,0)</f>
        <v>0</v>
      </c>
      <c r="BH96" s="200">
        <f>IF(N96="sníž. přenesená",J96,0)</f>
        <v>0</v>
      </c>
      <c r="BI96" s="200">
        <f>IF(N96="nulová",J96,0)</f>
        <v>0</v>
      </c>
      <c r="BJ96" s="21" t="s">
        <v>83</v>
      </c>
      <c r="BK96" s="200">
        <f>ROUND(I96*H96,2)</f>
        <v>0</v>
      </c>
      <c r="BL96" s="21" t="s">
        <v>690</v>
      </c>
      <c r="BM96" s="21" t="s">
        <v>723</v>
      </c>
    </row>
    <row r="97" spans="2:65" s="1" customFormat="1" ht="25.5" customHeight="1">
      <c r="B97" s="38"/>
      <c r="C97" s="189" t="s">
        <v>192</v>
      </c>
      <c r="D97" s="189" t="s">
        <v>136</v>
      </c>
      <c r="E97" s="190" t="s">
        <v>724</v>
      </c>
      <c r="F97" s="191" t="s">
        <v>725</v>
      </c>
      <c r="G97" s="192" t="s">
        <v>222</v>
      </c>
      <c r="H97" s="193">
        <v>4</v>
      </c>
      <c r="I97" s="194"/>
      <c r="J97" s="195">
        <f>ROUND(I97*H97,2)</f>
        <v>0</v>
      </c>
      <c r="K97" s="191" t="s">
        <v>21</v>
      </c>
      <c r="L97" s="58"/>
      <c r="M97" s="196" t="s">
        <v>21</v>
      </c>
      <c r="N97" s="197" t="s">
        <v>46</v>
      </c>
      <c r="O97" s="39"/>
      <c r="P97" s="198">
        <f>O97*H97</f>
        <v>0</v>
      </c>
      <c r="Q97" s="198">
        <v>0</v>
      </c>
      <c r="R97" s="198">
        <f>Q97*H97</f>
        <v>0</v>
      </c>
      <c r="S97" s="198">
        <v>0</v>
      </c>
      <c r="T97" s="199">
        <f>S97*H97</f>
        <v>0</v>
      </c>
      <c r="AR97" s="21" t="s">
        <v>331</v>
      </c>
      <c r="AT97" s="21" t="s">
        <v>136</v>
      </c>
      <c r="AU97" s="21" t="s">
        <v>85</v>
      </c>
      <c r="AY97" s="21" t="s">
        <v>134</v>
      </c>
      <c r="BE97" s="200">
        <f>IF(N97="základní",J97,0)</f>
        <v>0</v>
      </c>
      <c r="BF97" s="200">
        <f>IF(N97="snížená",J97,0)</f>
        <v>0</v>
      </c>
      <c r="BG97" s="200">
        <f>IF(N97="zákl. přenesená",J97,0)</f>
        <v>0</v>
      </c>
      <c r="BH97" s="200">
        <f>IF(N97="sníž. přenesená",J97,0)</f>
        <v>0</v>
      </c>
      <c r="BI97" s="200">
        <f>IF(N97="nulová",J97,0)</f>
        <v>0</v>
      </c>
      <c r="BJ97" s="21" t="s">
        <v>83</v>
      </c>
      <c r="BK97" s="200">
        <f>ROUND(I97*H97,2)</f>
        <v>0</v>
      </c>
      <c r="BL97" s="21" t="s">
        <v>331</v>
      </c>
      <c r="BM97" s="21" t="s">
        <v>726</v>
      </c>
    </row>
    <row r="98" spans="2:65" s="10" customFormat="1" ht="29.85" customHeight="1">
      <c r="B98" s="173"/>
      <c r="C98" s="174"/>
      <c r="D98" s="175" t="s">
        <v>74</v>
      </c>
      <c r="E98" s="187" t="s">
        <v>727</v>
      </c>
      <c r="F98" s="187" t="s">
        <v>728</v>
      </c>
      <c r="G98" s="174"/>
      <c r="H98" s="174"/>
      <c r="I98" s="177"/>
      <c r="J98" s="188">
        <f>BK98</f>
        <v>0</v>
      </c>
      <c r="K98" s="174"/>
      <c r="L98" s="179"/>
      <c r="M98" s="180"/>
      <c r="N98" s="181"/>
      <c r="O98" s="181"/>
      <c r="P98" s="182">
        <f>P99</f>
        <v>0</v>
      </c>
      <c r="Q98" s="181"/>
      <c r="R98" s="182">
        <f>R99</f>
        <v>0</v>
      </c>
      <c r="S98" s="181"/>
      <c r="T98" s="183">
        <f>T99</f>
        <v>0</v>
      </c>
      <c r="AR98" s="184" t="s">
        <v>156</v>
      </c>
      <c r="AT98" s="185" t="s">
        <v>74</v>
      </c>
      <c r="AU98" s="185" t="s">
        <v>83</v>
      </c>
      <c r="AY98" s="184" t="s">
        <v>134</v>
      </c>
      <c r="BK98" s="186">
        <f>BK99</f>
        <v>0</v>
      </c>
    </row>
    <row r="99" spans="2:65" s="1" customFormat="1" ht="16.5" customHeight="1">
      <c r="B99" s="38"/>
      <c r="C99" s="189" t="s">
        <v>184</v>
      </c>
      <c r="D99" s="189" t="s">
        <v>136</v>
      </c>
      <c r="E99" s="190" t="s">
        <v>729</v>
      </c>
      <c r="F99" s="191" t="s">
        <v>730</v>
      </c>
      <c r="G99" s="192" t="s">
        <v>711</v>
      </c>
      <c r="H99" s="230"/>
      <c r="I99" s="194"/>
      <c r="J99" s="195">
        <f>ROUND(I99*H99,2)</f>
        <v>0</v>
      </c>
      <c r="K99" s="191" t="s">
        <v>420</v>
      </c>
      <c r="L99" s="58"/>
      <c r="M99" s="196" t="s">
        <v>21</v>
      </c>
      <c r="N99" s="197" t="s">
        <v>46</v>
      </c>
      <c r="O99" s="39"/>
      <c r="P99" s="198">
        <f>O99*H99</f>
        <v>0</v>
      </c>
      <c r="Q99" s="198">
        <v>0</v>
      </c>
      <c r="R99" s="198">
        <f>Q99*H99</f>
        <v>0</v>
      </c>
      <c r="S99" s="198">
        <v>0</v>
      </c>
      <c r="T99" s="199">
        <f>S99*H99</f>
        <v>0</v>
      </c>
      <c r="AR99" s="21" t="s">
        <v>690</v>
      </c>
      <c r="AT99" s="21" t="s">
        <v>136</v>
      </c>
      <c r="AU99" s="21" t="s">
        <v>85</v>
      </c>
      <c r="AY99" s="21" t="s">
        <v>134</v>
      </c>
      <c r="BE99" s="200">
        <f>IF(N99="základní",J99,0)</f>
        <v>0</v>
      </c>
      <c r="BF99" s="200">
        <f>IF(N99="snížená",J99,0)</f>
        <v>0</v>
      </c>
      <c r="BG99" s="200">
        <f>IF(N99="zákl. přenesená",J99,0)</f>
        <v>0</v>
      </c>
      <c r="BH99" s="200">
        <f>IF(N99="sníž. přenesená",J99,0)</f>
        <v>0</v>
      </c>
      <c r="BI99" s="200">
        <f>IF(N99="nulová",J99,0)</f>
        <v>0</v>
      </c>
      <c r="BJ99" s="21" t="s">
        <v>83</v>
      </c>
      <c r="BK99" s="200">
        <f>ROUND(I99*H99,2)</f>
        <v>0</v>
      </c>
      <c r="BL99" s="21" t="s">
        <v>690</v>
      </c>
      <c r="BM99" s="21" t="s">
        <v>731</v>
      </c>
    </row>
    <row r="100" spans="2:65" s="10" customFormat="1" ht="29.85" customHeight="1">
      <c r="B100" s="173"/>
      <c r="C100" s="174"/>
      <c r="D100" s="175" t="s">
        <v>74</v>
      </c>
      <c r="E100" s="187" t="s">
        <v>732</v>
      </c>
      <c r="F100" s="187" t="s">
        <v>733</v>
      </c>
      <c r="G100" s="174"/>
      <c r="H100" s="174"/>
      <c r="I100" s="177"/>
      <c r="J100" s="188">
        <f>BK100</f>
        <v>0</v>
      </c>
      <c r="K100" s="174"/>
      <c r="L100" s="179"/>
      <c r="M100" s="180"/>
      <c r="N100" s="181"/>
      <c r="O100" s="181"/>
      <c r="P100" s="182">
        <f>SUM(P101:P102)</f>
        <v>0</v>
      </c>
      <c r="Q100" s="181"/>
      <c r="R100" s="182">
        <f>SUM(R101:R102)</f>
        <v>0</v>
      </c>
      <c r="S100" s="181"/>
      <c r="T100" s="183">
        <f>SUM(T101:T102)</f>
        <v>0</v>
      </c>
      <c r="AR100" s="184" t="s">
        <v>156</v>
      </c>
      <c r="AT100" s="185" t="s">
        <v>74</v>
      </c>
      <c r="AU100" s="185" t="s">
        <v>83</v>
      </c>
      <c r="AY100" s="184" t="s">
        <v>134</v>
      </c>
      <c r="BK100" s="186">
        <f>SUM(BK101:BK102)</f>
        <v>0</v>
      </c>
    </row>
    <row r="101" spans="2:65" s="1" customFormat="1" ht="16.5" customHeight="1">
      <c r="B101" s="38"/>
      <c r="C101" s="189" t="s">
        <v>188</v>
      </c>
      <c r="D101" s="189" t="s">
        <v>136</v>
      </c>
      <c r="E101" s="190" t="s">
        <v>734</v>
      </c>
      <c r="F101" s="191" t="s">
        <v>735</v>
      </c>
      <c r="G101" s="192" t="s">
        <v>711</v>
      </c>
      <c r="H101" s="230"/>
      <c r="I101" s="194"/>
      <c r="J101" s="195">
        <f>ROUND(I101*H101,2)</f>
        <v>0</v>
      </c>
      <c r="K101" s="191" t="s">
        <v>420</v>
      </c>
      <c r="L101" s="58"/>
      <c r="M101" s="196" t="s">
        <v>21</v>
      </c>
      <c r="N101" s="197" t="s">
        <v>46</v>
      </c>
      <c r="O101" s="39"/>
      <c r="P101" s="198">
        <f>O101*H101</f>
        <v>0</v>
      </c>
      <c r="Q101" s="198">
        <v>0</v>
      </c>
      <c r="R101" s="198">
        <f>Q101*H101</f>
        <v>0</v>
      </c>
      <c r="S101" s="198">
        <v>0</v>
      </c>
      <c r="T101" s="199">
        <f>S101*H101</f>
        <v>0</v>
      </c>
      <c r="AR101" s="21" t="s">
        <v>690</v>
      </c>
      <c r="AT101" s="21" t="s">
        <v>136</v>
      </c>
      <c r="AU101" s="21" t="s">
        <v>85</v>
      </c>
      <c r="AY101" s="21" t="s">
        <v>134</v>
      </c>
      <c r="BE101" s="200">
        <f>IF(N101="základní",J101,0)</f>
        <v>0</v>
      </c>
      <c r="BF101" s="200">
        <f>IF(N101="snížená",J101,0)</f>
        <v>0</v>
      </c>
      <c r="BG101" s="200">
        <f>IF(N101="zákl. přenesená",J101,0)</f>
        <v>0</v>
      </c>
      <c r="BH101" s="200">
        <f>IF(N101="sníž. přenesená",J101,0)</f>
        <v>0</v>
      </c>
      <c r="BI101" s="200">
        <f>IF(N101="nulová",J101,0)</f>
        <v>0</v>
      </c>
      <c r="BJ101" s="21" t="s">
        <v>83</v>
      </c>
      <c r="BK101" s="200">
        <f>ROUND(I101*H101,2)</f>
        <v>0</v>
      </c>
      <c r="BL101" s="21" t="s">
        <v>690</v>
      </c>
      <c r="BM101" s="21" t="s">
        <v>736</v>
      </c>
    </row>
    <row r="102" spans="2:65" s="1" customFormat="1" ht="25.5" customHeight="1">
      <c r="B102" s="38"/>
      <c r="C102" s="189" t="s">
        <v>196</v>
      </c>
      <c r="D102" s="189" t="s">
        <v>136</v>
      </c>
      <c r="E102" s="190" t="s">
        <v>737</v>
      </c>
      <c r="F102" s="191" t="s">
        <v>738</v>
      </c>
      <c r="G102" s="192" t="s">
        <v>222</v>
      </c>
      <c r="H102" s="193">
        <v>5</v>
      </c>
      <c r="I102" s="194"/>
      <c r="J102" s="195">
        <f>ROUND(I102*H102,2)</f>
        <v>0</v>
      </c>
      <c r="K102" s="191" t="s">
        <v>21</v>
      </c>
      <c r="L102" s="58"/>
      <c r="M102" s="196" t="s">
        <v>21</v>
      </c>
      <c r="N102" s="223" t="s">
        <v>46</v>
      </c>
      <c r="O102" s="224"/>
      <c r="P102" s="225">
        <f>O102*H102</f>
        <v>0</v>
      </c>
      <c r="Q102" s="225">
        <v>0</v>
      </c>
      <c r="R102" s="225">
        <f>Q102*H102</f>
        <v>0</v>
      </c>
      <c r="S102" s="225">
        <v>0</v>
      </c>
      <c r="T102" s="226">
        <f>S102*H102</f>
        <v>0</v>
      </c>
      <c r="AR102" s="21" t="s">
        <v>331</v>
      </c>
      <c r="AT102" s="21" t="s">
        <v>136</v>
      </c>
      <c r="AU102" s="21" t="s">
        <v>85</v>
      </c>
      <c r="AY102" s="21" t="s">
        <v>134</v>
      </c>
      <c r="BE102" s="200">
        <f>IF(N102="základní",J102,0)</f>
        <v>0</v>
      </c>
      <c r="BF102" s="200">
        <f>IF(N102="snížená",J102,0)</f>
        <v>0</v>
      </c>
      <c r="BG102" s="200">
        <f>IF(N102="zákl. přenesená",J102,0)</f>
        <v>0</v>
      </c>
      <c r="BH102" s="200">
        <f>IF(N102="sníž. přenesená",J102,0)</f>
        <v>0</v>
      </c>
      <c r="BI102" s="200">
        <f>IF(N102="nulová",J102,0)</f>
        <v>0</v>
      </c>
      <c r="BJ102" s="21" t="s">
        <v>83</v>
      </c>
      <c r="BK102" s="200">
        <f>ROUND(I102*H102,2)</f>
        <v>0</v>
      </c>
      <c r="BL102" s="21" t="s">
        <v>331</v>
      </c>
      <c r="BM102" s="21" t="s">
        <v>739</v>
      </c>
    </row>
    <row r="103" spans="2:65" s="1" customFormat="1" ht="6.95" customHeight="1">
      <c r="B103" s="53"/>
      <c r="C103" s="54"/>
      <c r="D103" s="54"/>
      <c r="E103" s="54"/>
      <c r="F103" s="54"/>
      <c r="G103" s="54"/>
      <c r="H103" s="54"/>
      <c r="I103" s="136"/>
      <c r="J103" s="54"/>
      <c r="K103" s="54"/>
      <c r="L103" s="58"/>
    </row>
  </sheetData>
  <sheetProtection algorithmName="SHA-512" hashValue="hmhcFMqzg+jjcj7AUOfXiUnQxGcPAhPf/z33V3VTm4qzvC4udL1NG3WzaGCz98N3KjToHLcF5+MnBmUMSKgNpQ==" saltValue="huFeiznl7xPhUVq9WVi6DE373ozPLHqmpLud2mwxeGVxmUqbOLR1HkmgNgiJclpl/eljDw8EjA23tdFMdtnvNQ==" spinCount="100000" sheet="1" objects="1" scenarios="1" formatColumns="0" formatRows="0" autoFilter="0"/>
  <autoFilter ref="C81:K102"/>
  <mergeCells count="10">
    <mergeCell ref="J51:J52"/>
    <mergeCell ref="E72:H72"/>
    <mergeCell ref="E74:H74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1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231" customWidth="1"/>
    <col min="2" max="2" width="1.6640625" style="231" customWidth="1"/>
    <col min="3" max="4" width="5" style="231" customWidth="1"/>
    <col min="5" max="5" width="11.6640625" style="231" customWidth="1"/>
    <col min="6" max="6" width="9.1640625" style="231" customWidth="1"/>
    <col min="7" max="7" width="5" style="231" customWidth="1"/>
    <col min="8" max="8" width="77.83203125" style="231" customWidth="1"/>
    <col min="9" max="10" width="20" style="231" customWidth="1"/>
    <col min="11" max="11" width="1.6640625" style="231" customWidth="1"/>
  </cols>
  <sheetData>
    <row r="1" spans="2:11" ht="37.5" customHeight="1"/>
    <row r="2" spans="2:11" ht="7.5" customHeight="1">
      <c r="B2" s="232"/>
      <c r="C2" s="233"/>
      <c r="D2" s="233"/>
      <c r="E2" s="233"/>
      <c r="F2" s="233"/>
      <c r="G2" s="233"/>
      <c r="H2" s="233"/>
      <c r="I2" s="233"/>
      <c r="J2" s="233"/>
      <c r="K2" s="234"/>
    </row>
    <row r="3" spans="2:11" s="12" customFormat="1" ht="45" customHeight="1">
      <c r="B3" s="235"/>
      <c r="C3" s="359" t="s">
        <v>740</v>
      </c>
      <c r="D3" s="359"/>
      <c r="E3" s="359"/>
      <c r="F3" s="359"/>
      <c r="G3" s="359"/>
      <c r="H3" s="359"/>
      <c r="I3" s="359"/>
      <c r="J3" s="359"/>
      <c r="K3" s="236"/>
    </row>
    <row r="4" spans="2:11" ht="25.5" customHeight="1">
      <c r="B4" s="237"/>
      <c r="C4" s="363" t="s">
        <v>741</v>
      </c>
      <c r="D4" s="363"/>
      <c r="E4" s="363"/>
      <c r="F4" s="363"/>
      <c r="G4" s="363"/>
      <c r="H4" s="363"/>
      <c r="I4" s="363"/>
      <c r="J4" s="363"/>
      <c r="K4" s="238"/>
    </row>
    <row r="5" spans="2:11" ht="5.25" customHeight="1">
      <c r="B5" s="237"/>
      <c r="C5" s="239"/>
      <c r="D5" s="239"/>
      <c r="E5" s="239"/>
      <c r="F5" s="239"/>
      <c r="G5" s="239"/>
      <c r="H5" s="239"/>
      <c r="I5" s="239"/>
      <c r="J5" s="239"/>
      <c r="K5" s="238"/>
    </row>
    <row r="6" spans="2:11" ht="15" customHeight="1">
      <c r="B6" s="237"/>
      <c r="C6" s="361" t="s">
        <v>742</v>
      </c>
      <c r="D6" s="361"/>
      <c r="E6" s="361"/>
      <c r="F6" s="361"/>
      <c r="G6" s="361"/>
      <c r="H6" s="361"/>
      <c r="I6" s="361"/>
      <c r="J6" s="361"/>
      <c r="K6" s="238"/>
    </row>
    <row r="7" spans="2:11" ht="15" customHeight="1">
      <c r="B7" s="241"/>
      <c r="C7" s="361" t="s">
        <v>743</v>
      </c>
      <c r="D7" s="361"/>
      <c r="E7" s="361"/>
      <c r="F7" s="361"/>
      <c r="G7" s="361"/>
      <c r="H7" s="361"/>
      <c r="I7" s="361"/>
      <c r="J7" s="361"/>
      <c r="K7" s="238"/>
    </row>
    <row r="8" spans="2:11" ht="12.75" customHeight="1">
      <c r="B8" s="241"/>
      <c r="C8" s="240"/>
      <c r="D8" s="240"/>
      <c r="E8" s="240"/>
      <c r="F8" s="240"/>
      <c r="G8" s="240"/>
      <c r="H8" s="240"/>
      <c r="I8" s="240"/>
      <c r="J8" s="240"/>
      <c r="K8" s="238"/>
    </row>
    <row r="9" spans="2:11" ht="15" customHeight="1">
      <c r="B9" s="241"/>
      <c r="C9" s="361" t="s">
        <v>744</v>
      </c>
      <c r="D9" s="361"/>
      <c r="E9" s="361"/>
      <c r="F9" s="361"/>
      <c r="G9" s="361"/>
      <c r="H9" s="361"/>
      <c r="I9" s="361"/>
      <c r="J9" s="361"/>
      <c r="K9" s="238"/>
    </row>
    <row r="10" spans="2:11" ht="15" customHeight="1">
      <c r="B10" s="241"/>
      <c r="C10" s="240"/>
      <c r="D10" s="361" t="s">
        <v>745</v>
      </c>
      <c r="E10" s="361"/>
      <c r="F10" s="361"/>
      <c r="G10" s="361"/>
      <c r="H10" s="361"/>
      <c r="I10" s="361"/>
      <c r="J10" s="361"/>
      <c r="K10" s="238"/>
    </row>
    <row r="11" spans="2:11" ht="15" customHeight="1">
      <c r="B11" s="241"/>
      <c r="C11" s="242"/>
      <c r="D11" s="361" t="s">
        <v>746</v>
      </c>
      <c r="E11" s="361"/>
      <c r="F11" s="361"/>
      <c r="G11" s="361"/>
      <c r="H11" s="361"/>
      <c r="I11" s="361"/>
      <c r="J11" s="361"/>
      <c r="K11" s="238"/>
    </row>
    <row r="12" spans="2:11" ht="12.75" customHeight="1">
      <c r="B12" s="241"/>
      <c r="C12" s="242"/>
      <c r="D12" s="242"/>
      <c r="E12" s="242"/>
      <c r="F12" s="242"/>
      <c r="G12" s="242"/>
      <c r="H12" s="242"/>
      <c r="I12" s="242"/>
      <c r="J12" s="242"/>
      <c r="K12" s="238"/>
    </row>
    <row r="13" spans="2:11" ht="15" customHeight="1">
      <c r="B13" s="241"/>
      <c r="C13" s="242"/>
      <c r="D13" s="361" t="s">
        <v>747</v>
      </c>
      <c r="E13" s="361"/>
      <c r="F13" s="361"/>
      <c r="G13" s="361"/>
      <c r="H13" s="361"/>
      <c r="I13" s="361"/>
      <c r="J13" s="361"/>
      <c r="K13" s="238"/>
    </row>
    <row r="14" spans="2:11" ht="15" customHeight="1">
      <c r="B14" s="241"/>
      <c r="C14" s="242"/>
      <c r="D14" s="361" t="s">
        <v>748</v>
      </c>
      <c r="E14" s="361"/>
      <c r="F14" s="361"/>
      <c r="G14" s="361"/>
      <c r="H14" s="361"/>
      <c r="I14" s="361"/>
      <c r="J14" s="361"/>
      <c r="K14" s="238"/>
    </row>
    <row r="15" spans="2:11" ht="15" customHeight="1">
      <c r="B15" s="241"/>
      <c r="C15" s="242"/>
      <c r="D15" s="361" t="s">
        <v>749</v>
      </c>
      <c r="E15" s="361"/>
      <c r="F15" s="361"/>
      <c r="G15" s="361"/>
      <c r="H15" s="361"/>
      <c r="I15" s="361"/>
      <c r="J15" s="361"/>
      <c r="K15" s="238"/>
    </row>
    <row r="16" spans="2:11" ht="15" customHeight="1">
      <c r="B16" s="241"/>
      <c r="C16" s="242"/>
      <c r="D16" s="242"/>
      <c r="E16" s="243" t="s">
        <v>82</v>
      </c>
      <c r="F16" s="361" t="s">
        <v>750</v>
      </c>
      <c r="G16" s="361"/>
      <c r="H16" s="361"/>
      <c r="I16" s="361"/>
      <c r="J16" s="361"/>
      <c r="K16" s="238"/>
    </row>
    <row r="17" spans="2:11" ht="15" customHeight="1">
      <c r="B17" s="241"/>
      <c r="C17" s="242"/>
      <c r="D17" s="242"/>
      <c r="E17" s="243" t="s">
        <v>751</v>
      </c>
      <c r="F17" s="361" t="s">
        <v>752</v>
      </c>
      <c r="G17" s="361"/>
      <c r="H17" s="361"/>
      <c r="I17" s="361"/>
      <c r="J17" s="361"/>
      <c r="K17" s="238"/>
    </row>
    <row r="18" spans="2:11" ht="15" customHeight="1">
      <c r="B18" s="241"/>
      <c r="C18" s="242"/>
      <c r="D18" s="242"/>
      <c r="E18" s="243" t="s">
        <v>753</v>
      </c>
      <c r="F18" s="361" t="s">
        <v>754</v>
      </c>
      <c r="G18" s="361"/>
      <c r="H18" s="361"/>
      <c r="I18" s="361"/>
      <c r="J18" s="361"/>
      <c r="K18" s="238"/>
    </row>
    <row r="19" spans="2:11" ht="15" customHeight="1">
      <c r="B19" s="241"/>
      <c r="C19" s="242"/>
      <c r="D19" s="242"/>
      <c r="E19" s="243" t="s">
        <v>755</v>
      </c>
      <c r="F19" s="361" t="s">
        <v>756</v>
      </c>
      <c r="G19" s="361"/>
      <c r="H19" s="361"/>
      <c r="I19" s="361"/>
      <c r="J19" s="361"/>
      <c r="K19" s="238"/>
    </row>
    <row r="20" spans="2:11" ht="15" customHeight="1">
      <c r="B20" s="241"/>
      <c r="C20" s="242"/>
      <c r="D20" s="242"/>
      <c r="E20" s="243" t="s">
        <v>757</v>
      </c>
      <c r="F20" s="361" t="s">
        <v>758</v>
      </c>
      <c r="G20" s="361"/>
      <c r="H20" s="361"/>
      <c r="I20" s="361"/>
      <c r="J20" s="361"/>
      <c r="K20" s="238"/>
    </row>
    <row r="21" spans="2:11" ht="15" customHeight="1">
      <c r="B21" s="241"/>
      <c r="C21" s="242"/>
      <c r="D21" s="242"/>
      <c r="E21" s="243" t="s">
        <v>759</v>
      </c>
      <c r="F21" s="361" t="s">
        <v>760</v>
      </c>
      <c r="G21" s="361"/>
      <c r="H21" s="361"/>
      <c r="I21" s="361"/>
      <c r="J21" s="361"/>
      <c r="K21" s="238"/>
    </row>
    <row r="22" spans="2:11" ht="12.75" customHeight="1">
      <c r="B22" s="241"/>
      <c r="C22" s="242"/>
      <c r="D22" s="242"/>
      <c r="E22" s="242"/>
      <c r="F22" s="242"/>
      <c r="G22" s="242"/>
      <c r="H22" s="242"/>
      <c r="I22" s="242"/>
      <c r="J22" s="242"/>
      <c r="K22" s="238"/>
    </row>
    <row r="23" spans="2:11" ht="15" customHeight="1">
      <c r="B23" s="241"/>
      <c r="C23" s="361" t="s">
        <v>761</v>
      </c>
      <c r="D23" s="361"/>
      <c r="E23" s="361"/>
      <c r="F23" s="361"/>
      <c r="G23" s="361"/>
      <c r="H23" s="361"/>
      <c r="I23" s="361"/>
      <c r="J23" s="361"/>
      <c r="K23" s="238"/>
    </row>
    <row r="24" spans="2:11" ht="15" customHeight="1">
      <c r="B24" s="241"/>
      <c r="C24" s="361" t="s">
        <v>762</v>
      </c>
      <c r="D24" s="361"/>
      <c r="E24" s="361"/>
      <c r="F24" s="361"/>
      <c r="G24" s="361"/>
      <c r="H24" s="361"/>
      <c r="I24" s="361"/>
      <c r="J24" s="361"/>
      <c r="K24" s="238"/>
    </row>
    <row r="25" spans="2:11" ht="15" customHeight="1">
      <c r="B25" s="241"/>
      <c r="C25" s="240"/>
      <c r="D25" s="361" t="s">
        <v>763</v>
      </c>
      <c r="E25" s="361"/>
      <c r="F25" s="361"/>
      <c r="G25" s="361"/>
      <c r="H25" s="361"/>
      <c r="I25" s="361"/>
      <c r="J25" s="361"/>
      <c r="K25" s="238"/>
    </row>
    <row r="26" spans="2:11" ht="15" customHeight="1">
      <c r="B26" s="241"/>
      <c r="C26" s="242"/>
      <c r="D26" s="361" t="s">
        <v>764</v>
      </c>
      <c r="E26" s="361"/>
      <c r="F26" s="361"/>
      <c r="G26" s="361"/>
      <c r="H26" s="361"/>
      <c r="I26" s="361"/>
      <c r="J26" s="361"/>
      <c r="K26" s="238"/>
    </row>
    <row r="27" spans="2:11" ht="12.75" customHeight="1">
      <c r="B27" s="241"/>
      <c r="C27" s="242"/>
      <c r="D27" s="242"/>
      <c r="E27" s="242"/>
      <c r="F27" s="242"/>
      <c r="G27" s="242"/>
      <c r="H27" s="242"/>
      <c r="I27" s="242"/>
      <c r="J27" s="242"/>
      <c r="K27" s="238"/>
    </row>
    <row r="28" spans="2:11" ht="15" customHeight="1">
      <c r="B28" s="241"/>
      <c r="C28" s="242"/>
      <c r="D28" s="361" t="s">
        <v>765</v>
      </c>
      <c r="E28" s="361"/>
      <c r="F28" s="361"/>
      <c r="G28" s="361"/>
      <c r="H28" s="361"/>
      <c r="I28" s="361"/>
      <c r="J28" s="361"/>
      <c r="K28" s="238"/>
    </row>
    <row r="29" spans="2:11" ht="15" customHeight="1">
      <c r="B29" s="241"/>
      <c r="C29" s="242"/>
      <c r="D29" s="361" t="s">
        <v>766</v>
      </c>
      <c r="E29" s="361"/>
      <c r="F29" s="361"/>
      <c r="G29" s="361"/>
      <c r="H29" s="361"/>
      <c r="I29" s="361"/>
      <c r="J29" s="361"/>
      <c r="K29" s="238"/>
    </row>
    <row r="30" spans="2:11" ht="12.75" customHeight="1">
      <c r="B30" s="241"/>
      <c r="C30" s="242"/>
      <c r="D30" s="242"/>
      <c r="E30" s="242"/>
      <c r="F30" s="242"/>
      <c r="G30" s="242"/>
      <c r="H30" s="242"/>
      <c r="I30" s="242"/>
      <c r="J30" s="242"/>
      <c r="K30" s="238"/>
    </row>
    <row r="31" spans="2:11" ht="15" customHeight="1">
      <c r="B31" s="241"/>
      <c r="C31" s="242"/>
      <c r="D31" s="361" t="s">
        <v>767</v>
      </c>
      <c r="E31" s="361"/>
      <c r="F31" s="361"/>
      <c r="G31" s="361"/>
      <c r="H31" s="361"/>
      <c r="I31" s="361"/>
      <c r="J31" s="361"/>
      <c r="K31" s="238"/>
    </row>
    <row r="32" spans="2:11" ht="15" customHeight="1">
      <c r="B32" s="241"/>
      <c r="C32" s="242"/>
      <c r="D32" s="361" t="s">
        <v>768</v>
      </c>
      <c r="E32" s="361"/>
      <c r="F32" s="361"/>
      <c r="G32" s="361"/>
      <c r="H32" s="361"/>
      <c r="I32" s="361"/>
      <c r="J32" s="361"/>
      <c r="K32" s="238"/>
    </row>
    <row r="33" spans="2:11" ht="15" customHeight="1">
      <c r="B33" s="241"/>
      <c r="C33" s="242"/>
      <c r="D33" s="361" t="s">
        <v>769</v>
      </c>
      <c r="E33" s="361"/>
      <c r="F33" s="361"/>
      <c r="G33" s="361"/>
      <c r="H33" s="361"/>
      <c r="I33" s="361"/>
      <c r="J33" s="361"/>
      <c r="K33" s="238"/>
    </row>
    <row r="34" spans="2:11" ht="15" customHeight="1">
      <c r="B34" s="241"/>
      <c r="C34" s="242"/>
      <c r="D34" s="240"/>
      <c r="E34" s="244" t="s">
        <v>119</v>
      </c>
      <c r="F34" s="240"/>
      <c r="G34" s="361" t="s">
        <v>770</v>
      </c>
      <c r="H34" s="361"/>
      <c r="I34" s="361"/>
      <c r="J34" s="361"/>
      <c r="K34" s="238"/>
    </row>
    <row r="35" spans="2:11" ht="30.75" customHeight="1">
      <c r="B35" s="241"/>
      <c r="C35" s="242"/>
      <c r="D35" s="240"/>
      <c r="E35" s="244" t="s">
        <v>771</v>
      </c>
      <c r="F35" s="240"/>
      <c r="G35" s="361" t="s">
        <v>772</v>
      </c>
      <c r="H35" s="361"/>
      <c r="I35" s="361"/>
      <c r="J35" s="361"/>
      <c r="K35" s="238"/>
    </row>
    <row r="36" spans="2:11" ht="15" customHeight="1">
      <c r="B36" s="241"/>
      <c r="C36" s="242"/>
      <c r="D36" s="240"/>
      <c r="E36" s="244" t="s">
        <v>56</v>
      </c>
      <c r="F36" s="240"/>
      <c r="G36" s="361" t="s">
        <v>773</v>
      </c>
      <c r="H36" s="361"/>
      <c r="I36" s="361"/>
      <c r="J36" s="361"/>
      <c r="K36" s="238"/>
    </row>
    <row r="37" spans="2:11" ht="15" customHeight="1">
      <c r="B37" s="241"/>
      <c r="C37" s="242"/>
      <c r="D37" s="240"/>
      <c r="E37" s="244" t="s">
        <v>120</v>
      </c>
      <c r="F37" s="240"/>
      <c r="G37" s="361" t="s">
        <v>774</v>
      </c>
      <c r="H37" s="361"/>
      <c r="I37" s="361"/>
      <c r="J37" s="361"/>
      <c r="K37" s="238"/>
    </row>
    <row r="38" spans="2:11" ht="15" customHeight="1">
      <c r="B38" s="241"/>
      <c r="C38" s="242"/>
      <c r="D38" s="240"/>
      <c r="E38" s="244" t="s">
        <v>121</v>
      </c>
      <c r="F38" s="240"/>
      <c r="G38" s="361" t="s">
        <v>775</v>
      </c>
      <c r="H38" s="361"/>
      <c r="I38" s="361"/>
      <c r="J38" s="361"/>
      <c r="K38" s="238"/>
    </row>
    <row r="39" spans="2:11" ht="15" customHeight="1">
      <c r="B39" s="241"/>
      <c r="C39" s="242"/>
      <c r="D39" s="240"/>
      <c r="E39" s="244" t="s">
        <v>122</v>
      </c>
      <c r="F39" s="240"/>
      <c r="G39" s="361" t="s">
        <v>776</v>
      </c>
      <c r="H39" s="361"/>
      <c r="I39" s="361"/>
      <c r="J39" s="361"/>
      <c r="K39" s="238"/>
    </row>
    <row r="40" spans="2:11" ht="15" customHeight="1">
      <c r="B40" s="241"/>
      <c r="C40" s="242"/>
      <c r="D40" s="240"/>
      <c r="E40" s="244" t="s">
        <v>777</v>
      </c>
      <c r="F40" s="240"/>
      <c r="G40" s="361" t="s">
        <v>778</v>
      </c>
      <c r="H40" s="361"/>
      <c r="I40" s="361"/>
      <c r="J40" s="361"/>
      <c r="K40" s="238"/>
    </row>
    <row r="41" spans="2:11" ht="15" customHeight="1">
      <c r="B41" s="241"/>
      <c r="C41" s="242"/>
      <c r="D41" s="240"/>
      <c r="E41" s="244"/>
      <c r="F41" s="240"/>
      <c r="G41" s="361" t="s">
        <v>779</v>
      </c>
      <c r="H41" s="361"/>
      <c r="I41" s="361"/>
      <c r="J41" s="361"/>
      <c r="K41" s="238"/>
    </row>
    <row r="42" spans="2:11" ht="15" customHeight="1">
      <c r="B42" s="241"/>
      <c r="C42" s="242"/>
      <c r="D42" s="240"/>
      <c r="E42" s="244" t="s">
        <v>780</v>
      </c>
      <c r="F42" s="240"/>
      <c r="G42" s="361" t="s">
        <v>781</v>
      </c>
      <c r="H42" s="361"/>
      <c r="I42" s="361"/>
      <c r="J42" s="361"/>
      <c r="K42" s="238"/>
    </row>
    <row r="43" spans="2:11" ht="15" customHeight="1">
      <c r="B43" s="241"/>
      <c r="C43" s="242"/>
      <c r="D43" s="240"/>
      <c r="E43" s="244" t="s">
        <v>124</v>
      </c>
      <c r="F43" s="240"/>
      <c r="G43" s="361" t="s">
        <v>782</v>
      </c>
      <c r="H43" s="361"/>
      <c r="I43" s="361"/>
      <c r="J43" s="361"/>
      <c r="K43" s="238"/>
    </row>
    <row r="44" spans="2:11" ht="12.75" customHeight="1">
      <c r="B44" s="241"/>
      <c r="C44" s="242"/>
      <c r="D44" s="240"/>
      <c r="E44" s="240"/>
      <c r="F44" s="240"/>
      <c r="G44" s="240"/>
      <c r="H44" s="240"/>
      <c r="I44" s="240"/>
      <c r="J44" s="240"/>
      <c r="K44" s="238"/>
    </row>
    <row r="45" spans="2:11" ht="15" customHeight="1">
      <c r="B45" s="241"/>
      <c r="C45" s="242"/>
      <c r="D45" s="361" t="s">
        <v>783</v>
      </c>
      <c r="E45" s="361"/>
      <c r="F45" s="361"/>
      <c r="G45" s="361"/>
      <c r="H45" s="361"/>
      <c r="I45" s="361"/>
      <c r="J45" s="361"/>
      <c r="K45" s="238"/>
    </row>
    <row r="46" spans="2:11" ht="15" customHeight="1">
      <c r="B46" s="241"/>
      <c r="C46" s="242"/>
      <c r="D46" s="242"/>
      <c r="E46" s="361" t="s">
        <v>784</v>
      </c>
      <c r="F46" s="361"/>
      <c r="G46" s="361"/>
      <c r="H46" s="361"/>
      <c r="I46" s="361"/>
      <c r="J46" s="361"/>
      <c r="K46" s="238"/>
    </row>
    <row r="47" spans="2:11" ht="15" customHeight="1">
      <c r="B47" s="241"/>
      <c r="C47" s="242"/>
      <c r="D47" s="242"/>
      <c r="E47" s="361" t="s">
        <v>785</v>
      </c>
      <c r="F47" s="361"/>
      <c r="G47" s="361"/>
      <c r="H47" s="361"/>
      <c r="I47" s="361"/>
      <c r="J47" s="361"/>
      <c r="K47" s="238"/>
    </row>
    <row r="48" spans="2:11" ht="15" customHeight="1">
      <c r="B48" s="241"/>
      <c r="C48" s="242"/>
      <c r="D48" s="242"/>
      <c r="E48" s="361" t="s">
        <v>786</v>
      </c>
      <c r="F48" s="361"/>
      <c r="G48" s="361"/>
      <c r="H48" s="361"/>
      <c r="I48" s="361"/>
      <c r="J48" s="361"/>
      <c r="K48" s="238"/>
    </row>
    <row r="49" spans="2:11" ht="15" customHeight="1">
      <c r="B49" s="241"/>
      <c r="C49" s="242"/>
      <c r="D49" s="361" t="s">
        <v>787</v>
      </c>
      <c r="E49" s="361"/>
      <c r="F49" s="361"/>
      <c r="G49" s="361"/>
      <c r="H49" s="361"/>
      <c r="I49" s="361"/>
      <c r="J49" s="361"/>
      <c r="K49" s="238"/>
    </row>
    <row r="50" spans="2:11" ht="25.5" customHeight="1">
      <c r="B50" s="237"/>
      <c r="C50" s="363" t="s">
        <v>788</v>
      </c>
      <c r="D50" s="363"/>
      <c r="E50" s="363"/>
      <c r="F50" s="363"/>
      <c r="G50" s="363"/>
      <c r="H50" s="363"/>
      <c r="I50" s="363"/>
      <c r="J50" s="363"/>
      <c r="K50" s="238"/>
    </row>
    <row r="51" spans="2:11" ht="5.25" customHeight="1">
      <c r="B51" s="237"/>
      <c r="C51" s="239"/>
      <c r="D51" s="239"/>
      <c r="E51" s="239"/>
      <c r="F51" s="239"/>
      <c r="G51" s="239"/>
      <c r="H51" s="239"/>
      <c r="I51" s="239"/>
      <c r="J51" s="239"/>
      <c r="K51" s="238"/>
    </row>
    <row r="52" spans="2:11" ht="15" customHeight="1">
      <c r="B52" s="237"/>
      <c r="C52" s="361" t="s">
        <v>789</v>
      </c>
      <c r="D52" s="361"/>
      <c r="E52" s="361"/>
      <c r="F52" s="361"/>
      <c r="G52" s="361"/>
      <c r="H52" s="361"/>
      <c r="I52" s="361"/>
      <c r="J52" s="361"/>
      <c r="K52" s="238"/>
    </row>
    <row r="53" spans="2:11" ht="15" customHeight="1">
      <c r="B53" s="237"/>
      <c r="C53" s="361" t="s">
        <v>790</v>
      </c>
      <c r="D53" s="361"/>
      <c r="E53" s="361"/>
      <c r="F53" s="361"/>
      <c r="G53" s="361"/>
      <c r="H53" s="361"/>
      <c r="I53" s="361"/>
      <c r="J53" s="361"/>
      <c r="K53" s="238"/>
    </row>
    <row r="54" spans="2:11" ht="12.75" customHeight="1">
      <c r="B54" s="237"/>
      <c r="C54" s="240"/>
      <c r="D54" s="240"/>
      <c r="E54" s="240"/>
      <c r="F54" s="240"/>
      <c r="G54" s="240"/>
      <c r="H54" s="240"/>
      <c r="I54" s="240"/>
      <c r="J54" s="240"/>
      <c r="K54" s="238"/>
    </row>
    <row r="55" spans="2:11" ht="15" customHeight="1">
      <c r="B55" s="237"/>
      <c r="C55" s="361" t="s">
        <v>791</v>
      </c>
      <c r="D55" s="361"/>
      <c r="E55" s="361"/>
      <c r="F55" s="361"/>
      <c r="G55" s="361"/>
      <c r="H55" s="361"/>
      <c r="I55" s="361"/>
      <c r="J55" s="361"/>
      <c r="K55" s="238"/>
    </row>
    <row r="56" spans="2:11" ht="15" customHeight="1">
      <c r="B56" s="237"/>
      <c r="C56" s="242"/>
      <c r="D56" s="361" t="s">
        <v>792</v>
      </c>
      <c r="E56" s="361"/>
      <c r="F56" s="361"/>
      <c r="G56" s="361"/>
      <c r="H56" s="361"/>
      <c r="I56" s="361"/>
      <c r="J56" s="361"/>
      <c r="K56" s="238"/>
    </row>
    <row r="57" spans="2:11" ht="15" customHeight="1">
      <c r="B57" s="237"/>
      <c r="C57" s="242"/>
      <c r="D57" s="361" t="s">
        <v>793</v>
      </c>
      <c r="E57" s="361"/>
      <c r="F57" s="361"/>
      <c r="G57" s="361"/>
      <c r="H57" s="361"/>
      <c r="I57" s="361"/>
      <c r="J57" s="361"/>
      <c r="K57" s="238"/>
    </row>
    <row r="58" spans="2:11" ht="15" customHeight="1">
      <c r="B58" s="237"/>
      <c r="C58" s="242"/>
      <c r="D58" s="361" t="s">
        <v>794</v>
      </c>
      <c r="E58" s="361"/>
      <c r="F58" s="361"/>
      <c r="G58" s="361"/>
      <c r="H58" s="361"/>
      <c r="I58" s="361"/>
      <c r="J58" s="361"/>
      <c r="K58" s="238"/>
    </row>
    <row r="59" spans="2:11" ht="15" customHeight="1">
      <c r="B59" s="237"/>
      <c r="C59" s="242"/>
      <c r="D59" s="361" t="s">
        <v>795</v>
      </c>
      <c r="E59" s="361"/>
      <c r="F59" s="361"/>
      <c r="G59" s="361"/>
      <c r="H59" s="361"/>
      <c r="I59" s="361"/>
      <c r="J59" s="361"/>
      <c r="K59" s="238"/>
    </row>
    <row r="60" spans="2:11" ht="15" customHeight="1">
      <c r="B60" s="237"/>
      <c r="C60" s="242"/>
      <c r="D60" s="362" t="s">
        <v>796</v>
      </c>
      <c r="E60" s="362"/>
      <c r="F60" s="362"/>
      <c r="G60" s="362"/>
      <c r="H60" s="362"/>
      <c r="I60" s="362"/>
      <c r="J60" s="362"/>
      <c r="K60" s="238"/>
    </row>
    <row r="61" spans="2:11" ht="15" customHeight="1">
      <c r="B61" s="237"/>
      <c r="C61" s="242"/>
      <c r="D61" s="361" t="s">
        <v>797</v>
      </c>
      <c r="E61" s="361"/>
      <c r="F61" s="361"/>
      <c r="G61" s="361"/>
      <c r="H61" s="361"/>
      <c r="I61" s="361"/>
      <c r="J61" s="361"/>
      <c r="K61" s="238"/>
    </row>
    <row r="62" spans="2:11" ht="12.75" customHeight="1">
      <c r="B62" s="237"/>
      <c r="C62" s="242"/>
      <c r="D62" s="242"/>
      <c r="E62" s="245"/>
      <c r="F62" s="242"/>
      <c r="G62" s="242"/>
      <c r="H62" s="242"/>
      <c r="I62" s="242"/>
      <c r="J62" s="242"/>
      <c r="K62" s="238"/>
    </row>
    <row r="63" spans="2:11" ht="15" customHeight="1">
      <c r="B63" s="237"/>
      <c r="C63" s="242"/>
      <c r="D63" s="361" t="s">
        <v>798</v>
      </c>
      <c r="E63" s="361"/>
      <c r="F63" s="361"/>
      <c r="G63" s="361"/>
      <c r="H63" s="361"/>
      <c r="I63" s="361"/>
      <c r="J63" s="361"/>
      <c r="K63" s="238"/>
    </row>
    <row r="64" spans="2:11" ht="15" customHeight="1">
      <c r="B64" s="237"/>
      <c r="C64" s="242"/>
      <c r="D64" s="362" t="s">
        <v>799</v>
      </c>
      <c r="E64" s="362"/>
      <c r="F64" s="362"/>
      <c r="G64" s="362"/>
      <c r="H64" s="362"/>
      <c r="I64" s="362"/>
      <c r="J64" s="362"/>
      <c r="K64" s="238"/>
    </row>
    <row r="65" spans="2:11" ht="15" customHeight="1">
      <c r="B65" s="237"/>
      <c r="C65" s="242"/>
      <c r="D65" s="361" t="s">
        <v>800</v>
      </c>
      <c r="E65" s="361"/>
      <c r="F65" s="361"/>
      <c r="G65" s="361"/>
      <c r="H65" s="361"/>
      <c r="I65" s="361"/>
      <c r="J65" s="361"/>
      <c r="K65" s="238"/>
    </row>
    <row r="66" spans="2:11" ht="15" customHeight="1">
      <c r="B66" s="237"/>
      <c r="C66" s="242"/>
      <c r="D66" s="361" t="s">
        <v>801</v>
      </c>
      <c r="E66" s="361"/>
      <c r="F66" s="361"/>
      <c r="G66" s="361"/>
      <c r="H66" s="361"/>
      <c r="I66" s="361"/>
      <c r="J66" s="361"/>
      <c r="K66" s="238"/>
    </row>
    <row r="67" spans="2:11" ht="15" customHeight="1">
      <c r="B67" s="237"/>
      <c r="C67" s="242"/>
      <c r="D67" s="361" t="s">
        <v>802</v>
      </c>
      <c r="E67" s="361"/>
      <c r="F67" s="361"/>
      <c r="G67" s="361"/>
      <c r="H67" s="361"/>
      <c r="I67" s="361"/>
      <c r="J67" s="361"/>
      <c r="K67" s="238"/>
    </row>
    <row r="68" spans="2:11" ht="15" customHeight="1">
      <c r="B68" s="237"/>
      <c r="C68" s="242"/>
      <c r="D68" s="361" t="s">
        <v>803</v>
      </c>
      <c r="E68" s="361"/>
      <c r="F68" s="361"/>
      <c r="G68" s="361"/>
      <c r="H68" s="361"/>
      <c r="I68" s="361"/>
      <c r="J68" s="361"/>
      <c r="K68" s="238"/>
    </row>
    <row r="69" spans="2:11" ht="12.75" customHeight="1">
      <c r="B69" s="246"/>
      <c r="C69" s="247"/>
      <c r="D69" s="247"/>
      <c r="E69" s="247"/>
      <c r="F69" s="247"/>
      <c r="G69" s="247"/>
      <c r="H69" s="247"/>
      <c r="I69" s="247"/>
      <c r="J69" s="247"/>
      <c r="K69" s="248"/>
    </row>
    <row r="70" spans="2:11" ht="18.75" customHeight="1">
      <c r="B70" s="249"/>
      <c r="C70" s="249"/>
      <c r="D70" s="249"/>
      <c r="E70" s="249"/>
      <c r="F70" s="249"/>
      <c r="G70" s="249"/>
      <c r="H70" s="249"/>
      <c r="I70" s="249"/>
      <c r="J70" s="249"/>
      <c r="K70" s="250"/>
    </row>
    <row r="71" spans="2:11" ht="18.75" customHeight="1">
      <c r="B71" s="250"/>
      <c r="C71" s="250"/>
      <c r="D71" s="250"/>
      <c r="E71" s="250"/>
      <c r="F71" s="250"/>
      <c r="G71" s="250"/>
      <c r="H71" s="250"/>
      <c r="I71" s="250"/>
      <c r="J71" s="250"/>
      <c r="K71" s="250"/>
    </row>
    <row r="72" spans="2:11" ht="7.5" customHeight="1">
      <c r="B72" s="251"/>
      <c r="C72" s="252"/>
      <c r="D72" s="252"/>
      <c r="E72" s="252"/>
      <c r="F72" s="252"/>
      <c r="G72" s="252"/>
      <c r="H72" s="252"/>
      <c r="I72" s="252"/>
      <c r="J72" s="252"/>
      <c r="K72" s="253"/>
    </row>
    <row r="73" spans="2:11" ht="45" customHeight="1">
      <c r="B73" s="254"/>
      <c r="C73" s="360" t="s">
        <v>99</v>
      </c>
      <c r="D73" s="360"/>
      <c r="E73" s="360"/>
      <c r="F73" s="360"/>
      <c r="G73" s="360"/>
      <c r="H73" s="360"/>
      <c r="I73" s="360"/>
      <c r="J73" s="360"/>
      <c r="K73" s="255"/>
    </row>
    <row r="74" spans="2:11" ht="17.25" customHeight="1">
      <c r="B74" s="254"/>
      <c r="C74" s="256" t="s">
        <v>804</v>
      </c>
      <c r="D74" s="256"/>
      <c r="E74" s="256"/>
      <c r="F74" s="256" t="s">
        <v>805</v>
      </c>
      <c r="G74" s="257"/>
      <c r="H74" s="256" t="s">
        <v>120</v>
      </c>
      <c r="I74" s="256" t="s">
        <v>60</v>
      </c>
      <c r="J74" s="256" t="s">
        <v>806</v>
      </c>
      <c r="K74" s="255"/>
    </row>
    <row r="75" spans="2:11" ht="17.25" customHeight="1">
      <c r="B75" s="254"/>
      <c r="C75" s="258" t="s">
        <v>807</v>
      </c>
      <c r="D75" s="258"/>
      <c r="E75" s="258"/>
      <c r="F75" s="259" t="s">
        <v>808</v>
      </c>
      <c r="G75" s="260"/>
      <c r="H75" s="258"/>
      <c r="I75" s="258"/>
      <c r="J75" s="258" t="s">
        <v>809</v>
      </c>
      <c r="K75" s="255"/>
    </row>
    <row r="76" spans="2:11" ht="5.25" customHeight="1">
      <c r="B76" s="254"/>
      <c r="C76" s="261"/>
      <c r="D76" s="261"/>
      <c r="E76" s="261"/>
      <c r="F76" s="261"/>
      <c r="G76" s="262"/>
      <c r="H76" s="261"/>
      <c r="I76" s="261"/>
      <c r="J76" s="261"/>
      <c r="K76" s="255"/>
    </row>
    <row r="77" spans="2:11" ht="15" customHeight="1">
      <c r="B77" s="254"/>
      <c r="C77" s="244" t="s">
        <v>56</v>
      </c>
      <c r="D77" s="261"/>
      <c r="E77" s="261"/>
      <c r="F77" s="263" t="s">
        <v>810</v>
      </c>
      <c r="G77" s="262"/>
      <c r="H77" s="244" t="s">
        <v>811</v>
      </c>
      <c r="I77" s="244" t="s">
        <v>812</v>
      </c>
      <c r="J77" s="244">
        <v>20</v>
      </c>
      <c r="K77" s="255"/>
    </row>
    <row r="78" spans="2:11" ht="15" customHeight="1">
      <c r="B78" s="254"/>
      <c r="C78" s="244" t="s">
        <v>813</v>
      </c>
      <c r="D78" s="244"/>
      <c r="E78" s="244"/>
      <c r="F78" s="263" t="s">
        <v>810</v>
      </c>
      <c r="G78" s="262"/>
      <c r="H78" s="244" t="s">
        <v>814</v>
      </c>
      <c r="I78" s="244" t="s">
        <v>812</v>
      </c>
      <c r="J78" s="244">
        <v>120</v>
      </c>
      <c r="K78" s="255"/>
    </row>
    <row r="79" spans="2:11" ht="15" customHeight="1">
      <c r="B79" s="264"/>
      <c r="C79" s="244" t="s">
        <v>815</v>
      </c>
      <c r="D79" s="244"/>
      <c r="E79" s="244"/>
      <c r="F79" s="263" t="s">
        <v>816</v>
      </c>
      <c r="G79" s="262"/>
      <c r="H79" s="244" t="s">
        <v>817</v>
      </c>
      <c r="I79" s="244" t="s">
        <v>812</v>
      </c>
      <c r="J79" s="244">
        <v>50</v>
      </c>
      <c r="K79" s="255"/>
    </row>
    <row r="80" spans="2:11" ht="15" customHeight="1">
      <c r="B80" s="264"/>
      <c r="C80" s="244" t="s">
        <v>818</v>
      </c>
      <c r="D80" s="244"/>
      <c r="E80" s="244"/>
      <c r="F80" s="263" t="s">
        <v>810</v>
      </c>
      <c r="G80" s="262"/>
      <c r="H80" s="244" t="s">
        <v>819</v>
      </c>
      <c r="I80" s="244" t="s">
        <v>820</v>
      </c>
      <c r="J80" s="244"/>
      <c r="K80" s="255"/>
    </row>
    <row r="81" spans="2:11" ht="15" customHeight="1">
      <c r="B81" s="264"/>
      <c r="C81" s="265" t="s">
        <v>821</v>
      </c>
      <c r="D81" s="265"/>
      <c r="E81" s="265"/>
      <c r="F81" s="266" t="s">
        <v>816</v>
      </c>
      <c r="G81" s="265"/>
      <c r="H81" s="265" t="s">
        <v>822</v>
      </c>
      <c r="I81" s="265" t="s">
        <v>812</v>
      </c>
      <c r="J81" s="265">
        <v>15</v>
      </c>
      <c r="K81" s="255"/>
    </row>
    <row r="82" spans="2:11" ht="15" customHeight="1">
      <c r="B82" s="264"/>
      <c r="C82" s="265" t="s">
        <v>823</v>
      </c>
      <c r="D82" s="265"/>
      <c r="E82" s="265"/>
      <c r="F82" s="266" t="s">
        <v>816</v>
      </c>
      <c r="G82" s="265"/>
      <c r="H82" s="265" t="s">
        <v>824</v>
      </c>
      <c r="I82" s="265" t="s">
        <v>812</v>
      </c>
      <c r="J82" s="265">
        <v>15</v>
      </c>
      <c r="K82" s="255"/>
    </row>
    <row r="83" spans="2:11" ht="15" customHeight="1">
      <c r="B83" s="264"/>
      <c r="C83" s="265" t="s">
        <v>825</v>
      </c>
      <c r="D83" s="265"/>
      <c r="E83" s="265"/>
      <c r="F83" s="266" t="s">
        <v>816</v>
      </c>
      <c r="G83" s="265"/>
      <c r="H83" s="265" t="s">
        <v>826</v>
      </c>
      <c r="I83" s="265" t="s">
        <v>812</v>
      </c>
      <c r="J83" s="265">
        <v>20</v>
      </c>
      <c r="K83" s="255"/>
    </row>
    <row r="84" spans="2:11" ht="15" customHeight="1">
      <c r="B84" s="264"/>
      <c r="C84" s="265" t="s">
        <v>827</v>
      </c>
      <c r="D84" s="265"/>
      <c r="E84" s="265"/>
      <c r="F84" s="266" t="s">
        <v>816</v>
      </c>
      <c r="G84" s="265"/>
      <c r="H84" s="265" t="s">
        <v>828</v>
      </c>
      <c r="I84" s="265" t="s">
        <v>812</v>
      </c>
      <c r="J84" s="265">
        <v>20</v>
      </c>
      <c r="K84" s="255"/>
    </row>
    <row r="85" spans="2:11" ht="15" customHeight="1">
      <c r="B85" s="264"/>
      <c r="C85" s="244" t="s">
        <v>829</v>
      </c>
      <c r="D85" s="244"/>
      <c r="E85" s="244"/>
      <c r="F85" s="263" t="s">
        <v>816</v>
      </c>
      <c r="G85" s="262"/>
      <c r="H85" s="244" t="s">
        <v>830</v>
      </c>
      <c r="I85" s="244" t="s">
        <v>812</v>
      </c>
      <c r="J85" s="244">
        <v>50</v>
      </c>
      <c r="K85" s="255"/>
    </row>
    <row r="86" spans="2:11" ht="15" customHeight="1">
      <c r="B86" s="264"/>
      <c r="C86" s="244" t="s">
        <v>831</v>
      </c>
      <c r="D86" s="244"/>
      <c r="E86" s="244"/>
      <c r="F86" s="263" t="s">
        <v>816</v>
      </c>
      <c r="G86" s="262"/>
      <c r="H86" s="244" t="s">
        <v>832</v>
      </c>
      <c r="I86" s="244" t="s">
        <v>812</v>
      </c>
      <c r="J86" s="244">
        <v>20</v>
      </c>
      <c r="K86" s="255"/>
    </row>
    <row r="87" spans="2:11" ht="15" customHeight="1">
      <c r="B87" s="264"/>
      <c r="C87" s="244" t="s">
        <v>833</v>
      </c>
      <c r="D87" s="244"/>
      <c r="E87" s="244"/>
      <c r="F87" s="263" t="s">
        <v>816</v>
      </c>
      <c r="G87" s="262"/>
      <c r="H87" s="244" t="s">
        <v>834</v>
      </c>
      <c r="I87" s="244" t="s">
        <v>812</v>
      </c>
      <c r="J87" s="244">
        <v>20</v>
      </c>
      <c r="K87" s="255"/>
    </row>
    <row r="88" spans="2:11" ht="15" customHeight="1">
      <c r="B88" s="264"/>
      <c r="C88" s="244" t="s">
        <v>835</v>
      </c>
      <c r="D88" s="244"/>
      <c r="E88" s="244"/>
      <c r="F88" s="263" t="s">
        <v>816</v>
      </c>
      <c r="G88" s="262"/>
      <c r="H88" s="244" t="s">
        <v>836</v>
      </c>
      <c r="I88" s="244" t="s">
        <v>812</v>
      </c>
      <c r="J88" s="244">
        <v>50</v>
      </c>
      <c r="K88" s="255"/>
    </row>
    <row r="89" spans="2:11" ht="15" customHeight="1">
      <c r="B89" s="264"/>
      <c r="C89" s="244" t="s">
        <v>837</v>
      </c>
      <c r="D89" s="244"/>
      <c r="E89" s="244"/>
      <c r="F89" s="263" t="s">
        <v>816</v>
      </c>
      <c r="G89" s="262"/>
      <c r="H89" s="244" t="s">
        <v>837</v>
      </c>
      <c r="I89" s="244" t="s">
        <v>812</v>
      </c>
      <c r="J89" s="244">
        <v>50</v>
      </c>
      <c r="K89" s="255"/>
    </row>
    <row r="90" spans="2:11" ht="15" customHeight="1">
      <c r="B90" s="264"/>
      <c r="C90" s="244" t="s">
        <v>125</v>
      </c>
      <c r="D90" s="244"/>
      <c r="E90" s="244"/>
      <c r="F90" s="263" t="s">
        <v>816</v>
      </c>
      <c r="G90" s="262"/>
      <c r="H90" s="244" t="s">
        <v>838</v>
      </c>
      <c r="I90" s="244" t="s">
        <v>812</v>
      </c>
      <c r="J90" s="244">
        <v>255</v>
      </c>
      <c r="K90" s="255"/>
    </row>
    <row r="91" spans="2:11" ht="15" customHeight="1">
      <c r="B91" s="264"/>
      <c r="C91" s="244" t="s">
        <v>839</v>
      </c>
      <c r="D91" s="244"/>
      <c r="E91" s="244"/>
      <c r="F91" s="263" t="s">
        <v>810</v>
      </c>
      <c r="G91" s="262"/>
      <c r="H91" s="244" t="s">
        <v>840</v>
      </c>
      <c r="I91" s="244" t="s">
        <v>841</v>
      </c>
      <c r="J91" s="244"/>
      <c r="K91" s="255"/>
    </row>
    <row r="92" spans="2:11" ht="15" customHeight="1">
      <c r="B92" s="264"/>
      <c r="C92" s="244" t="s">
        <v>842</v>
      </c>
      <c r="D92" s="244"/>
      <c r="E92" s="244"/>
      <c r="F92" s="263" t="s">
        <v>810</v>
      </c>
      <c r="G92" s="262"/>
      <c r="H92" s="244" t="s">
        <v>843</v>
      </c>
      <c r="I92" s="244" t="s">
        <v>844</v>
      </c>
      <c r="J92" s="244"/>
      <c r="K92" s="255"/>
    </row>
    <row r="93" spans="2:11" ht="15" customHeight="1">
      <c r="B93" s="264"/>
      <c r="C93" s="244" t="s">
        <v>845</v>
      </c>
      <c r="D93" s="244"/>
      <c r="E93" s="244"/>
      <c r="F93" s="263" t="s">
        <v>810</v>
      </c>
      <c r="G93" s="262"/>
      <c r="H93" s="244" t="s">
        <v>845</v>
      </c>
      <c r="I93" s="244" t="s">
        <v>844</v>
      </c>
      <c r="J93" s="244"/>
      <c r="K93" s="255"/>
    </row>
    <row r="94" spans="2:11" ht="15" customHeight="1">
      <c r="B94" s="264"/>
      <c r="C94" s="244" t="s">
        <v>41</v>
      </c>
      <c r="D94" s="244"/>
      <c r="E94" s="244"/>
      <c r="F94" s="263" t="s">
        <v>810</v>
      </c>
      <c r="G94" s="262"/>
      <c r="H94" s="244" t="s">
        <v>846</v>
      </c>
      <c r="I94" s="244" t="s">
        <v>844</v>
      </c>
      <c r="J94" s="244"/>
      <c r="K94" s="255"/>
    </row>
    <row r="95" spans="2:11" ht="15" customHeight="1">
      <c r="B95" s="264"/>
      <c r="C95" s="244" t="s">
        <v>51</v>
      </c>
      <c r="D95" s="244"/>
      <c r="E95" s="244"/>
      <c r="F95" s="263" t="s">
        <v>810</v>
      </c>
      <c r="G95" s="262"/>
      <c r="H95" s="244" t="s">
        <v>847</v>
      </c>
      <c r="I95" s="244" t="s">
        <v>844</v>
      </c>
      <c r="J95" s="244"/>
      <c r="K95" s="255"/>
    </row>
    <row r="96" spans="2:11" ht="15" customHeight="1">
      <c r="B96" s="267"/>
      <c r="C96" s="268"/>
      <c r="D96" s="268"/>
      <c r="E96" s="268"/>
      <c r="F96" s="268"/>
      <c r="G96" s="268"/>
      <c r="H96" s="268"/>
      <c r="I96" s="268"/>
      <c r="J96" s="268"/>
      <c r="K96" s="269"/>
    </row>
    <row r="97" spans="2:11" ht="18.75" customHeight="1">
      <c r="B97" s="270"/>
      <c r="C97" s="271"/>
      <c r="D97" s="271"/>
      <c r="E97" s="271"/>
      <c r="F97" s="271"/>
      <c r="G97" s="271"/>
      <c r="H97" s="271"/>
      <c r="I97" s="271"/>
      <c r="J97" s="271"/>
      <c r="K97" s="270"/>
    </row>
    <row r="98" spans="2:11" ht="18.75" customHeight="1">
      <c r="B98" s="250"/>
      <c r="C98" s="250"/>
      <c r="D98" s="250"/>
      <c r="E98" s="250"/>
      <c r="F98" s="250"/>
      <c r="G98" s="250"/>
      <c r="H98" s="250"/>
      <c r="I98" s="250"/>
      <c r="J98" s="250"/>
      <c r="K98" s="250"/>
    </row>
    <row r="99" spans="2:11" ht="7.5" customHeight="1">
      <c r="B99" s="251"/>
      <c r="C99" s="252"/>
      <c r="D99" s="252"/>
      <c r="E99" s="252"/>
      <c r="F99" s="252"/>
      <c r="G99" s="252"/>
      <c r="H99" s="252"/>
      <c r="I99" s="252"/>
      <c r="J99" s="252"/>
      <c r="K99" s="253"/>
    </row>
    <row r="100" spans="2:11" ht="45" customHeight="1">
      <c r="B100" s="254"/>
      <c r="C100" s="360" t="s">
        <v>848</v>
      </c>
      <c r="D100" s="360"/>
      <c r="E100" s="360"/>
      <c r="F100" s="360"/>
      <c r="G100" s="360"/>
      <c r="H100" s="360"/>
      <c r="I100" s="360"/>
      <c r="J100" s="360"/>
      <c r="K100" s="255"/>
    </row>
    <row r="101" spans="2:11" ht="17.25" customHeight="1">
      <c r="B101" s="254"/>
      <c r="C101" s="256" t="s">
        <v>804</v>
      </c>
      <c r="D101" s="256"/>
      <c r="E101" s="256"/>
      <c r="F101" s="256" t="s">
        <v>805</v>
      </c>
      <c r="G101" s="257"/>
      <c r="H101" s="256" t="s">
        <v>120</v>
      </c>
      <c r="I101" s="256" t="s">
        <v>60</v>
      </c>
      <c r="J101" s="256" t="s">
        <v>806</v>
      </c>
      <c r="K101" s="255"/>
    </row>
    <row r="102" spans="2:11" ht="17.25" customHeight="1">
      <c r="B102" s="254"/>
      <c r="C102" s="258" t="s">
        <v>807</v>
      </c>
      <c r="D102" s="258"/>
      <c r="E102" s="258"/>
      <c r="F102" s="259" t="s">
        <v>808</v>
      </c>
      <c r="G102" s="260"/>
      <c r="H102" s="258"/>
      <c r="I102" s="258"/>
      <c r="J102" s="258" t="s">
        <v>809</v>
      </c>
      <c r="K102" s="255"/>
    </row>
    <row r="103" spans="2:11" ht="5.25" customHeight="1">
      <c r="B103" s="254"/>
      <c r="C103" s="256"/>
      <c r="D103" s="256"/>
      <c r="E103" s="256"/>
      <c r="F103" s="256"/>
      <c r="G103" s="272"/>
      <c r="H103" s="256"/>
      <c r="I103" s="256"/>
      <c r="J103" s="256"/>
      <c r="K103" s="255"/>
    </row>
    <row r="104" spans="2:11" ht="15" customHeight="1">
      <c r="B104" s="254"/>
      <c r="C104" s="244" t="s">
        <v>56</v>
      </c>
      <c r="D104" s="261"/>
      <c r="E104" s="261"/>
      <c r="F104" s="263" t="s">
        <v>810</v>
      </c>
      <c r="G104" s="272"/>
      <c r="H104" s="244" t="s">
        <v>849</v>
      </c>
      <c r="I104" s="244" t="s">
        <v>812</v>
      </c>
      <c r="J104" s="244">
        <v>20</v>
      </c>
      <c r="K104" s="255"/>
    </row>
    <row r="105" spans="2:11" ht="15" customHeight="1">
      <c r="B105" s="254"/>
      <c r="C105" s="244" t="s">
        <v>813</v>
      </c>
      <c r="D105" s="244"/>
      <c r="E105" s="244"/>
      <c r="F105" s="263" t="s">
        <v>810</v>
      </c>
      <c r="G105" s="244"/>
      <c r="H105" s="244" t="s">
        <v>849</v>
      </c>
      <c r="I105" s="244" t="s">
        <v>812</v>
      </c>
      <c r="J105" s="244">
        <v>120</v>
      </c>
      <c r="K105" s="255"/>
    </row>
    <row r="106" spans="2:11" ht="15" customHeight="1">
      <c r="B106" s="264"/>
      <c r="C106" s="244" t="s">
        <v>815</v>
      </c>
      <c r="D106" s="244"/>
      <c r="E106" s="244"/>
      <c r="F106" s="263" t="s">
        <v>816</v>
      </c>
      <c r="G106" s="244"/>
      <c r="H106" s="244" t="s">
        <v>849</v>
      </c>
      <c r="I106" s="244" t="s">
        <v>812</v>
      </c>
      <c r="J106" s="244">
        <v>50</v>
      </c>
      <c r="K106" s="255"/>
    </row>
    <row r="107" spans="2:11" ht="15" customHeight="1">
      <c r="B107" s="264"/>
      <c r="C107" s="244" t="s">
        <v>818</v>
      </c>
      <c r="D107" s="244"/>
      <c r="E107" s="244"/>
      <c r="F107" s="263" t="s">
        <v>810</v>
      </c>
      <c r="G107" s="244"/>
      <c r="H107" s="244" t="s">
        <v>849</v>
      </c>
      <c r="I107" s="244" t="s">
        <v>820</v>
      </c>
      <c r="J107" s="244"/>
      <c r="K107" s="255"/>
    </row>
    <row r="108" spans="2:11" ht="15" customHeight="1">
      <c r="B108" s="264"/>
      <c r="C108" s="244" t="s">
        <v>829</v>
      </c>
      <c r="D108" s="244"/>
      <c r="E108" s="244"/>
      <c r="F108" s="263" t="s">
        <v>816</v>
      </c>
      <c r="G108" s="244"/>
      <c r="H108" s="244" t="s">
        <v>849</v>
      </c>
      <c r="I108" s="244" t="s">
        <v>812</v>
      </c>
      <c r="J108" s="244">
        <v>50</v>
      </c>
      <c r="K108" s="255"/>
    </row>
    <row r="109" spans="2:11" ht="15" customHeight="1">
      <c r="B109" s="264"/>
      <c r="C109" s="244" t="s">
        <v>837</v>
      </c>
      <c r="D109" s="244"/>
      <c r="E109" s="244"/>
      <c r="F109" s="263" t="s">
        <v>816</v>
      </c>
      <c r="G109" s="244"/>
      <c r="H109" s="244" t="s">
        <v>849</v>
      </c>
      <c r="I109" s="244" t="s">
        <v>812</v>
      </c>
      <c r="J109" s="244">
        <v>50</v>
      </c>
      <c r="K109" s="255"/>
    </row>
    <row r="110" spans="2:11" ht="15" customHeight="1">
      <c r="B110" s="264"/>
      <c r="C110" s="244" t="s">
        <v>835</v>
      </c>
      <c r="D110" s="244"/>
      <c r="E110" s="244"/>
      <c r="F110" s="263" t="s">
        <v>816</v>
      </c>
      <c r="G110" s="244"/>
      <c r="H110" s="244" t="s">
        <v>849</v>
      </c>
      <c r="I110" s="244" t="s">
        <v>812</v>
      </c>
      <c r="J110" s="244">
        <v>50</v>
      </c>
      <c r="K110" s="255"/>
    </row>
    <row r="111" spans="2:11" ht="15" customHeight="1">
      <c r="B111" s="264"/>
      <c r="C111" s="244" t="s">
        <v>56</v>
      </c>
      <c r="D111" s="244"/>
      <c r="E111" s="244"/>
      <c r="F111" s="263" t="s">
        <v>810</v>
      </c>
      <c r="G111" s="244"/>
      <c r="H111" s="244" t="s">
        <v>850</v>
      </c>
      <c r="I111" s="244" t="s">
        <v>812</v>
      </c>
      <c r="J111" s="244">
        <v>20</v>
      </c>
      <c r="K111" s="255"/>
    </row>
    <row r="112" spans="2:11" ht="15" customHeight="1">
      <c r="B112" s="264"/>
      <c r="C112" s="244" t="s">
        <v>851</v>
      </c>
      <c r="D112" s="244"/>
      <c r="E112" s="244"/>
      <c r="F112" s="263" t="s">
        <v>810</v>
      </c>
      <c r="G112" s="244"/>
      <c r="H112" s="244" t="s">
        <v>852</v>
      </c>
      <c r="I112" s="244" t="s">
        <v>812</v>
      </c>
      <c r="J112" s="244">
        <v>120</v>
      </c>
      <c r="K112" s="255"/>
    </row>
    <row r="113" spans="2:11" ht="15" customHeight="1">
      <c r="B113" s="264"/>
      <c r="C113" s="244" t="s">
        <v>41</v>
      </c>
      <c r="D113" s="244"/>
      <c r="E113" s="244"/>
      <c r="F113" s="263" t="s">
        <v>810</v>
      </c>
      <c r="G113" s="244"/>
      <c r="H113" s="244" t="s">
        <v>853</v>
      </c>
      <c r="I113" s="244" t="s">
        <v>844</v>
      </c>
      <c r="J113" s="244"/>
      <c r="K113" s="255"/>
    </row>
    <row r="114" spans="2:11" ht="15" customHeight="1">
      <c r="B114" s="264"/>
      <c r="C114" s="244" t="s">
        <v>51</v>
      </c>
      <c r="D114" s="244"/>
      <c r="E114" s="244"/>
      <c r="F114" s="263" t="s">
        <v>810</v>
      </c>
      <c r="G114" s="244"/>
      <c r="H114" s="244" t="s">
        <v>854</v>
      </c>
      <c r="I114" s="244" t="s">
        <v>844</v>
      </c>
      <c r="J114" s="244"/>
      <c r="K114" s="255"/>
    </row>
    <row r="115" spans="2:11" ht="15" customHeight="1">
      <c r="B115" s="264"/>
      <c r="C115" s="244" t="s">
        <v>60</v>
      </c>
      <c r="D115" s="244"/>
      <c r="E115" s="244"/>
      <c r="F115" s="263" t="s">
        <v>810</v>
      </c>
      <c r="G115" s="244"/>
      <c r="H115" s="244" t="s">
        <v>855</v>
      </c>
      <c r="I115" s="244" t="s">
        <v>856</v>
      </c>
      <c r="J115" s="244"/>
      <c r="K115" s="255"/>
    </row>
    <row r="116" spans="2:11" ht="15" customHeight="1">
      <c r="B116" s="267"/>
      <c r="C116" s="273"/>
      <c r="D116" s="273"/>
      <c r="E116" s="273"/>
      <c r="F116" s="273"/>
      <c r="G116" s="273"/>
      <c r="H116" s="273"/>
      <c r="I116" s="273"/>
      <c r="J116" s="273"/>
      <c r="K116" s="269"/>
    </row>
    <row r="117" spans="2:11" ht="18.75" customHeight="1">
      <c r="B117" s="274"/>
      <c r="C117" s="240"/>
      <c r="D117" s="240"/>
      <c r="E117" s="240"/>
      <c r="F117" s="275"/>
      <c r="G117" s="240"/>
      <c r="H117" s="240"/>
      <c r="I117" s="240"/>
      <c r="J117" s="240"/>
      <c r="K117" s="274"/>
    </row>
    <row r="118" spans="2:11" ht="18.75" customHeight="1">
      <c r="B118" s="250"/>
      <c r="C118" s="250"/>
      <c r="D118" s="250"/>
      <c r="E118" s="250"/>
      <c r="F118" s="250"/>
      <c r="G118" s="250"/>
      <c r="H118" s="250"/>
      <c r="I118" s="250"/>
      <c r="J118" s="250"/>
      <c r="K118" s="250"/>
    </row>
    <row r="119" spans="2:11" ht="7.5" customHeight="1">
      <c r="B119" s="276"/>
      <c r="C119" s="277"/>
      <c r="D119" s="277"/>
      <c r="E119" s="277"/>
      <c r="F119" s="277"/>
      <c r="G119" s="277"/>
      <c r="H119" s="277"/>
      <c r="I119" s="277"/>
      <c r="J119" s="277"/>
      <c r="K119" s="278"/>
    </row>
    <row r="120" spans="2:11" ht="45" customHeight="1">
      <c r="B120" s="279"/>
      <c r="C120" s="359" t="s">
        <v>857</v>
      </c>
      <c r="D120" s="359"/>
      <c r="E120" s="359"/>
      <c r="F120" s="359"/>
      <c r="G120" s="359"/>
      <c r="H120" s="359"/>
      <c r="I120" s="359"/>
      <c r="J120" s="359"/>
      <c r="K120" s="280"/>
    </row>
    <row r="121" spans="2:11" ht="17.25" customHeight="1">
      <c r="B121" s="281"/>
      <c r="C121" s="256" t="s">
        <v>804</v>
      </c>
      <c r="D121" s="256"/>
      <c r="E121" s="256"/>
      <c r="F121" s="256" t="s">
        <v>805</v>
      </c>
      <c r="G121" s="257"/>
      <c r="H121" s="256" t="s">
        <v>120</v>
      </c>
      <c r="I121" s="256" t="s">
        <v>60</v>
      </c>
      <c r="J121" s="256" t="s">
        <v>806</v>
      </c>
      <c r="K121" s="282"/>
    </row>
    <row r="122" spans="2:11" ht="17.25" customHeight="1">
      <c r="B122" s="281"/>
      <c r="C122" s="258" t="s">
        <v>807</v>
      </c>
      <c r="D122" s="258"/>
      <c r="E122" s="258"/>
      <c r="F122" s="259" t="s">
        <v>808</v>
      </c>
      <c r="G122" s="260"/>
      <c r="H122" s="258"/>
      <c r="I122" s="258"/>
      <c r="J122" s="258" t="s">
        <v>809</v>
      </c>
      <c r="K122" s="282"/>
    </row>
    <row r="123" spans="2:11" ht="5.25" customHeight="1">
      <c r="B123" s="283"/>
      <c r="C123" s="261"/>
      <c r="D123" s="261"/>
      <c r="E123" s="261"/>
      <c r="F123" s="261"/>
      <c r="G123" s="244"/>
      <c r="H123" s="261"/>
      <c r="I123" s="261"/>
      <c r="J123" s="261"/>
      <c r="K123" s="284"/>
    </row>
    <row r="124" spans="2:11" ht="15" customHeight="1">
      <c r="B124" s="283"/>
      <c r="C124" s="244" t="s">
        <v>813</v>
      </c>
      <c r="D124" s="261"/>
      <c r="E124" s="261"/>
      <c r="F124" s="263" t="s">
        <v>810</v>
      </c>
      <c r="G124" s="244"/>
      <c r="H124" s="244" t="s">
        <v>849</v>
      </c>
      <c r="I124" s="244" t="s">
        <v>812</v>
      </c>
      <c r="J124" s="244">
        <v>120</v>
      </c>
      <c r="K124" s="285"/>
    </row>
    <row r="125" spans="2:11" ht="15" customHeight="1">
      <c r="B125" s="283"/>
      <c r="C125" s="244" t="s">
        <v>858</v>
      </c>
      <c r="D125" s="244"/>
      <c r="E125" s="244"/>
      <c r="F125" s="263" t="s">
        <v>810</v>
      </c>
      <c r="G125" s="244"/>
      <c r="H125" s="244" t="s">
        <v>859</v>
      </c>
      <c r="I125" s="244" t="s">
        <v>812</v>
      </c>
      <c r="J125" s="244" t="s">
        <v>860</v>
      </c>
      <c r="K125" s="285"/>
    </row>
    <row r="126" spans="2:11" ht="15" customHeight="1">
      <c r="B126" s="283"/>
      <c r="C126" s="244" t="s">
        <v>759</v>
      </c>
      <c r="D126" s="244"/>
      <c r="E126" s="244"/>
      <c r="F126" s="263" t="s">
        <v>810</v>
      </c>
      <c r="G126" s="244"/>
      <c r="H126" s="244" t="s">
        <v>861</v>
      </c>
      <c r="I126" s="244" t="s">
        <v>812</v>
      </c>
      <c r="J126" s="244" t="s">
        <v>860</v>
      </c>
      <c r="K126" s="285"/>
    </row>
    <row r="127" spans="2:11" ht="15" customHeight="1">
      <c r="B127" s="283"/>
      <c r="C127" s="244" t="s">
        <v>821</v>
      </c>
      <c r="D127" s="244"/>
      <c r="E127" s="244"/>
      <c r="F127" s="263" t="s">
        <v>816</v>
      </c>
      <c r="G127" s="244"/>
      <c r="H127" s="244" t="s">
        <v>822</v>
      </c>
      <c r="I127" s="244" t="s">
        <v>812</v>
      </c>
      <c r="J127" s="244">
        <v>15</v>
      </c>
      <c r="K127" s="285"/>
    </row>
    <row r="128" spans="2:11" ht="15" customHeight="1">
      <c r="B128" s="283"/>
      <c r="C128" s="265" t="s">
        <v>823</v>
      </c>
      <c r="D128" s="265"/>
      <c r="E128" s="265"/>
      <c r="F128" s="266" t="s">
        <v>816</v>
      </c>
      <c r="G128" s="265"/>
      <c r="H128" s="265" t="s">
        <v>824</v>
      </c>
      <c r="I128" s="265" t="s">
        <v>812</v>
      </c>
      <c r="J128" s="265">
        <v>15</v>
      </c>
      <c r="K128" s="285"/>
    </row>
    <row r="129" spans="2:11" ht="15" customHeight="1">
      <c r="B129" s="283"/>
      <c r="C129" s="265" t="s">
        <v>825</v>
      </c>
      <c r="D129" s="265"/>
      <c r="E129" s="265"/>
      <c r="F129" s="266" t="s">
        <v>816</v>
      </c>
      <c r="G129" s="265"/>
      <c r="H129" s="265" t="s">
        <v>826</v>
      </c>
      <c r="I129" s="265" t="s">
        <v>812</v>
      </c>
      <c r="J129" s="265">
        <v>20</v>
      </c>
      <c r="K129" s="285"/>
    </row>
    <row r="130" spans="2:11" ht="15" customHeight="1">
      <c r="B130" s="283"/>
      <c r="C130" s="265" t="s">
        <v>827</v>
      </c>
      <c r="D130" s="265"/>
      <c r="E130" s="265"/>
      <c r="F130" s="266" t="s">
        <v>816</v>
      </c>
      <c r="G130" s="265"/>
      <c r="H130" s="265" t="s">
        <v>828</v>
      </c>
      <c r="I130" s="265" t="s">
        <v>812</v>
      </c>
      <c r="J130" s="265">
        <v>20</v>
      </c>
      <c r="K130" s="285"/>
    </row>
    <row r="131" spans="2:11" ht="15" customHeight="1">
      <c r="B131" s="283"/>
      <c r="C131" s="244" t="s">
        <v>815</v>
      </c>
      <c r="D131" s="244"/>
      <c r="E131" s="244"/>
      <c r="F131" s="263" t="s">
        <v>816</v>
      </c>
      <c r="G131" s="244"/>
      <c r="H131" s="244" t="s">
        <v>849</v>
      </c>
      <c r="I131" s="244" t="s">
        <v>812</v>
      </c>
      <c r="J131" s="244">
        <v>50</v>
      </c>
      <c r="K131" s="285"/>
    </row>
    <row r="132" spans="2:11" ht="15" customHeight="1">
      <c r="B132" s="283"/>
      <c r="C132" s="244" t="s">
        <v>829</v>
      </c>
      <c r="D132" s="244"/>
      <c r="E132" s="244"/>
      <c r="F132" s="263" t="s">
        <v>816</v>
      </c>
      <c r="G132" s="244"/>
      <c r="H132" s="244" t="s">
        <v>849</v>
      </c>
      <c r="I132" s="244" t="s">
        <v>812</v>
      </c>
      <c r="J132" s="244">
        <v>50</v>
      </c>
      <c r="K132" s="285"/>
    </row>
    <row r="133" spans="2:11" ht="15" customHeight="1">
      <c r="B133" s="283"/>
      <c r="C133" s="244" t="s">
        <v>835</v>
      </c>
      <c r="D133" s="244"/>
      <c r="E133" s="244"/>
      <c r="F133" s="263" t="s">
        <v>816</v>
      </c>
      <c r="G133" s="244"/>
      <c r="H133" s="244" t="s">
        <v>849</v>
      </c>
      <c r="I133" s="244" t="s">
        <v>812</v>
      </c>
      <c r="J133" s="244">
        <v>50</v>
      </c>
      <c r="K133" s="285"/>
    </row>
    <row r="134" spans="2:11" ht="15" customHeight="1">
      <c r="B134" s="283"/>
      <c r="C134" s="244" t="s">
        <v>837</v>
      </c>
      <c r="D134" s="244"/>
      <c r="E134" s="244"/>
      <c r="F134" s="263" t="s">
        <v>816</v>
      </c>
      <c r="G134" s="244"/>
      <c r="H134" s="244" t="s">
        <v>849</v>
      </c>
      <c r="I134" s="244" t="s">
        <v>812</v>
      </c>
      <c r="J134" s="244">
        <v>50</v>
      </c>
      <c r="K134" s="285"/>
    </row>
    <row r="135" spans="2:11" ht="15" customHeight="1">
      <c r="B135" s="283"/>
      <c r="C135" s="244" t="s">
        <v>125</v>
      </c>
      <c r="D135" s="244"/>
      <c r="E135" s="244"/>
      <c r="F135" s="263" t="s">
        <v>816</v>
      </c>
      <c r="G135" s="244"/>
      <c r="H135" s="244" t="s">
        <v>862</v>
      </c>
      <c r="I135" s="244" t="s">
        <v>812</v>
      </c>
      <c r="J135" s="244">
        <v>255</v>
      </c>
      <c r="K135" s="285"/>
    </row>
    <row r="136" spans="2:11" ht="15" customHeight="1">
      <c r="B136" s="283"/>
      <c r="C136" s="244" t="s">
        <v>839</v>
      </c>
      <c r="D136" s="244"/>
      <c r="E136" s="244"/>
      <c r="F136" s="263" t="s">
        <v>810</v>
      </c>
      <c r="G136" s="244"/>
      <c r="H136" s="244" t="s">
        <v>863</v>
      </c>
      <c r="I136" s="244" t="s">
        <v>841</v>
      </c>
      <c r="J136" s="244"/>
      <c r="K136" s="285"/>
    </row>
    <row r="137" spans="2:11" ht="15" customHeight="1">
      <c r="B137" s="283"/>
      <c r="C137" s="244" t="s">
        <v>842</v>
      </c>
      <c r="D137" s="244"/>
      <c r="E137" s="244"/>
      <c r="F137" s="263" t="s">
        <v>810</v>
      </c>
      <c r="G137" s="244"/>
      <c r="H137" s="244" t="s">
        <v>864</v>
      </c>
      <c r="I137" s="244" t="s">
        <v>844</v>
      </c>
      <c r="J137" s="244"/>
      <c r="K137" s="285"/>
    </row>
    <row r="138" spans="2:11" ht="15" customHeight="1">
      <c r="B138" s="283"/>
      <c r="C138" s="244" t="s">
        <v>845</v>
      </c>
      <c r="D138" s="244"/>
      <c r="E138" s="244"/>
      <c r="F138" s="263" t="s">
        <v>810</v>
      </c>
      <c r="G138" s="244"/>
      <c r="H138" s="244" t="s">
        <v>845</v>
      </c>
      <c r="I138" s="244" t="s">
        <v>844</v>
      </c>
      <c r="J138" s="244"/>
      <c r="K138" s="285"/>
    </row>
    <row r="139" spans="2:11" ht="15" customHeight="1">
      <c r="B139" s="283"/>
      <c r="C139" s="244" t="s">
        <v>41</v>
      </c>
      <c r="D139" s="244"/>
      <c r="E139" s="244"/>
      <c r="F139" s="263" t="s">
        <v>810</v>
      </c>
      <c r="G139" s="244"/>
      <c r="H139" s="244" t="s">
        <v>865</v>
      </c>
      <c r="I139" s="244" t="s">
        <v>844</v>
      </c>
      <c r="J139" s="244"/>
      <c r="K139" s="285"/>
    </row>
    <row r="140" spans="2:11" ht="15" customHeight="1">
      <c r="B140" s="283"/>
      <c r="C140" s="244" t="s">
        <v>866</v>
      </c>
      <c r="D140" s="244"/>
      <c r="E140" s="244"/>
      <c r="F140" s="263" t="s">
        <v>810</v>
      </c>
      <c r="G140" s="244"/>
      <c r="H140" s="244" t="s">
        <v>867</v>
      </c>
      <c r="I140" s="244" t="s">
        <v>844</v>
      </c>
      <c r="J140" s="244"/>
      <c r="K140" s="285"/>
    </row>
    <row r="141" spans="2:11" ht="15" customHeight="1">
      <c r="B141" s="286"/>
      <c r="C141" s="287"/>
      <c r="D141" s="287"/>
      <c r="E141" s="287"/>
      <c r="F141" s="287"/>
      <c r="G141" s="287"/>
      <c r="H141" s="287"/>
      <c r="I141" s="287"/>
      <c r="J141" s="287"/>
      <c r="K141" s="288"/>
    </row>
    <row r="142" spans="2:11" ht="18.75" customHeight="1">
      <c r="B142" s="240"/>
      <c r="C142" s="240"/>
      <c r="D142" s="240"/>
      <c r="E142" s="240"/>
      <c r="F142" s="275"/>
      <c r="G142" s="240"/>
      <c r="H142" s="240"/>
      <c r="I142" s="240"/>
      <c r="J142" s="240"/>
      <c r="K142" s="240"/>
    </row>
    <row r="143" spans="2:11" ht="18.75" customHeight="1">
      <c r="B143" s="250"/>
      <c r="C143" s="250"/>
      <c r="D143" s="250"/>
      <c r="E143" s="250"/>
      <c r="F143" s="250"/>
      <c r="G143" s="250"/>
      <c r="H143" s="250"/>
      <c r="I143" s="250"/>
      <c r="J143" s="250"/>
      <c r="K143" s="250"/>
    </row>
    <row r="144" spans="2:11" ht="7.5" customHeight="1">
      <c r="B144" s="251"/>
      <c r="C144" s="252"/>
      <c r="D144" s="252"/>
      <c r="E144" s="252"/>
      <c r="F144" s="252"/>
      <c r="G144" s="252"/>
      <c r="H144" s="252"/>
      <c r="I144" s="252"/>
      <c r="J144" s="252"/>
      <c r="K144" s="253"/>
    </row>
    <row r="145" spans="2:11" ht="45" customHeight="1">
      <c r="B145" s="254"/>
      <c r="C145" s="360" t="s">
        <v>868</v>
      </c>
      <c r="D145" s="360"/>
      <c r="E145" s="360"/>
      <c r="F145" s="360"/>
      <c r="G145" s="360"/>
      <c r="H145" s="360"/>
      <c r="I145" s="360"/>
      <c r="J145" s="360"/>
      <c r="K145" s="255"/>
    </row>
    <row r="146" spans="2:11" ht="17.25" customHeight="1">
      <c r="B146" s="254"/>
      <c r="C146" s="256" t="s">
        <v>804</v>
      </c>
      <c r="D146" s="256"/>
      <c r="E146" s="256"/>
      <c r="F146" s="256" t="s">
        <v>805</v>
      </c>
      <c r="G146" s="257"/>
      <c r="H146" s="256" t="s">
        <v>120</v>
      </c>
      <c r="I146" s="256" t="s">
        <v>60</v>
      </c>
      <c r="J146" s="256" t="s">
        <v>806</v>
      </c>
      <c r="K146" s="255"/>
    </row>
    <row r="147" spans="2:11" ht="17.25" customHeight="1">
      <c r="B147" s="254"/>
      <c r="C147" s="258" t="s">
        <v>807</v>
      </c>
      <c r="D147" s="258"/>
      <c r="E147" s="258"/>
      <c r="F147" s="259" t="s">
        <v>808</v>
      </c>
      <c r="G147" s="260"/>
      <c r="H147" s="258"/>
      <c r="I147" s="258"/>
      <c r="J147" s="258" t="s">
        <v>809</v>
      </c>
      <c r="K147" s="255"/>
    </row>
    <row r="148" spans="2:11" ht="5.25" customHeight="1">
      <c r="B148" s="264"/>
      <c r="C148" s="261"/>
      <c r="D148" s="261"/>
      <c r="E148" s="261"/>
      <c r="F148" s="261"/>
      <c r="G148" s="262"/>
      <c r="H148" s="261"/>
      <c r="I148" s="261"/>
      <c r="J148" s="261"/>
      <c r="K148" s="285"/>
    </row>
    <row r="149" spans="2:11" ht="15" customHeight="1">
      <c r="B149" s="264"/>
      <c r="C149" s="289" t="s">
        <v>813</v>
      </c>
      <c r="D149" s="244"/>
      <c r="E149" s="244"/>
      <c r="F149" s="290" t="s">
        <v>810</v>
      </c>
      <c r="G149" s="244"/>
      <c r="H149" s="289" t="s">
        <v>849</v>
      </c>
      <c r="I149" s="289" t="s">
        <v>812</v>
      </c>
      <c r="J149" s="289">
        <v>120</v>
      </c>
      <c r="K149" s="285"/>
    </row>
    <row r="150" spans="2:11" ht="15" customHeight="1">
      <c r="B150" s="264"/>
      <c r="C150" s="289" t="s">
        <v>858</v>
      </c>
      <c r="D150" s="244"/>
      <c r="E150" s="244"/>
      <c r="F150" s="290" t="s">
        <v>810</v>
      </c>
      <c r="G150" s="244"/>
      <c r="H150" s="289" t="s">
        <v>869</v>
      </c>
      <c r="I150" s="289" t="s">
        <v>812</v>
      </c>
      <c r="J150" s="289" t="s">
        <v>860</v>
      </c>
      <c r="K150" s="285"/>
    </row>
    <row r="151" spans="2:11" ht="15" customHeight="1">
      <c r="B151" s="264"/>
      <c r="C151" s="289" t="s">
        <v>759</v>
      </c>
      <c r="D151" s="244"/>
      <c r="E151" s="244"/>
      <c r="F151" s="290" t="s">
        <v>810</v>
      </c>
      <c r="G151" s="244"/>
      <c r="H151" s="289" t="s">
        <v>870</v>
      </c>
      <c r="I151" s="289" t="s">
        <v>812</v>
      </c>
      <c r="J151" s="289" t="s">
        <v>860</v>
      </c>
      <c r="K151" s="285"/>
    </row>
    <row r="152" spans="2:11" ht="15" customHeight="1">
      <c r="B152" s="264"/>
      <c r="C152" s="289" t="s">
        <v>815</v>
      </c>
      <c r="D152" s="244"/>
      <c r="E152" s="244"/>
      <c r="F152" s="290" t="s">
        <v>816</v>
      </c>
      <c r="G152" s="244"/>
      <c r="H152" s="289" t="s">
        <v>849</v>
      </c>
      <c r="I152" s="289" t="s">
        <v>812</v>
      </c>
      <c r="J152" s="289">
        <v>50</v>
      </c>
      <c r="K152" s="285"/>
    </row>
    <row r="153" spans="2:11" ht="15" customHeight="1">
      <c r="B153" s="264"/>
      <c r="C153" s="289" t="s">
        <v>818</v>
      </c>
      <c r="D153" s="244"/>
      <c r="E153" s="244"/>
      <c r="F153" s="290" t="s">
        <v>810</v>
      </c>
      <c r="G153" s="244"/>
      <c r="H153" s="289" t="s">
        <v>849</v>
      </c>
      <c r="I153" s="289" t="s">
        <v>820</v>
      </c>
      <c r="J153" s="289"/>
      <c r="K153" s="285"/>
    </row>
    <row r="154" spans="2:11" ht="15" customHeight="1">
      <c r="B154" s="264"/>
      <c r="C154" s="289" t="s">
        <v>829</v>
      </c>
      <c r="D154" s="244"/>
      <c r="E154" s="244"/>
      <c r="F154" s="290" t="s">
        <v>816</v>
      </c>
      <c r="G154" s="244"/>
      <c r="H154" s="289" t="s">
        <v>849</v>
      </c>
      <c r="I154" s="289" t="s">
        <v>812</v>
      </c>
      <c r="J154" s="289">
        <v>50</v>
      </c>
      <c r="K154" s="285"/>
    </row>
    <row r="155" spans="2:11" ht="15" customHeight="1">
      <c r="B155" s="264"/>
      <c r="C155" s="289" t="s">
        <v>837</v>
      </c>
      <c r="D155" s="244"/>
      <c r="E155" s="244"/>
      <c r="F155" s="290" t="s">
        <v>816</v>
      </c>
      <c r="G155" s="244"/>
      <c r="H155" s="289" t="s">
        <v>849</v>
      </c>
      <c r="I155" s="289" t="s">
        <v>812</v>
      </c>
      <c r="J155" s="289">
        <v>50</v>
      </c>
      <c r="K155" s="285"/>
    </row>
    <row r="156" spans="2:11" ht="15" customHeight="1">
      <c r="B156" s="264"/>
      <c r="C156" s="289" t="s">
        <v>835</v>
      </c>
      <c r="D156" s="244"/>
      <c r="E156" s="244"/>
      <c r="F156" s="290" t="s">
        <v>816</v>
      </c>
      <c r="G156" s="244"/>
      <c r="H156" s="289" t="s">
        <v>849</v>
      </c>
      <c r="I156" s="289" t="s">
        <v>812</v>
      </c>
      <c r="J156" s="289">
        <v>50</v>
      </c>
      <c r="K156" s="285"/>
    </row>
    <row r="157" spans="2:11" ht="15" customHeight="1">
      <c r="B157" s="264"/>
      <c r="C157" s="289" t="s">
        <v>104</v>
      </c>
      <c r="D157" s="244"/>
      <c r="E157" s="244"/>
      <c r="F157" s="290" t="s">
        <v>810</v>
      </c>
      <c r="G157" s="244"/>
      <c r="H157" s="289" t="s">
        <v>871</v>
      </c>
      <c r="I157" s="289" t="s">
        <v>812</v>
      </c>
      <c r="J157" s="289" t="s">
        <v>872</v>
      </c>
      <c r="K157" s="285"/>
    </row>
    <row r="158" spans="2:11" ht="15" customHeight="1">
      <c r="B158" s="264"/>
      <c r="C158" s="289" t="s">
        <v>873</v>
      </c>
      <c r="D158" s="244"/>
      <c r="E158" s="244"/>
      <c r="F158" s="290" t="s">
        <v>810</v>
      </c>
      <c r="G158" s="244"/>
      <c r="H158" s="289" t="s">
        <v>874</v>
      </c>
      <c r="I158" s="289" t="s">
        <v>844</v>
      </c>
      <c r="J158" s="289"/>
      <c r="K158" s="285"/>
    </row>
    <row r="159" spans="2:11" ht="15" customHeight="1">
      <c r="B159" s="291"/>
      <c r="C159" s="273"/>
      <c r="D159" s="273"/>
      <c r="E159" s="273"/>
      <c r="F159" s="273"/>
      <c r="G159" s="273"/>
      <c r="H159" s="273"/>
      <c r="I159" s="273"/>
      <c r="J159" s="273"/>
      <c r="K159" s="292"/>
    </row>
    <row r="160" spans="2:11" ht="18.75" customHeight="1">
      <c r="B160" s="240"/>
      <c r="C160" s="244"/>
      <c r="D160" s="244"/>
      <c r="E160" s="244"/>
      <c r="F160" s="263"/>
      <c r="G160" s="244"/>
      <c r="H160" s="244"/>
      <c r="I160" s="244"/>
      <c r="J160" s="244"/>
      <c r="K160" s="240"/>
    </row>
    <row r="161" spans="2:11" ht="18.75" customHeight="1">
      <c r="B161" s="250"/>
      <c r="C161" s="250"/>
      <c r="D161" s="250"/>
      <c r="E161" s="250"/>
      <c r="F161" s="250"/>
      <c r="G161" s="250"/>
      <c r="H161" s="250"/>
      <c r="I161" s="250"/>
      <c r="J161" s="250"/>
      <c r="K161" s="250"/>
    </row>
    <row r="162" spans="2:11" ht="7.5" customHeight="1">
      <c r="B162" s="232"/>
      <c r="C162" s="233"/>
      <c r="D162" s="233"/>
      <c r="E162" s="233"/>
      <c r="F162" s="233"/>
      <c r="G162" s="233"/>
      <c r="H162" s="233"/>
      <c r="I162" s="233"/>
      <c r="J162" s="233"/>
      <c r="K162" s="234"/>
    </row>
    <row r="163" spans="2:11" ht="45" customHeight="1">
      <c r="B163" s="235"/>
      <c r="C163" s="359" t="s">
        <v>875</v>
      </c>
      <c r="D163" s="359"/>
      <c r="E163" s="359"/>
      <c r="F163" s="359"/>
      <c r="G163" s="359"/>
      <c r="H163" s="359"/>
      <c r="I163" s="359"/>
      <c r="J163" s="359"/>
      <c r="K163" s="236"/>
    </row>
    <row r="164" spans="2:11" ht="17.25" customHeight="1">
      <c r="B164" s="235"/>
      <c r="C164" s="256" t="s">
        <v>804</v>
      </c>
      <c r="D164" s="256"/>
      <c r="E164" s="256"/>
      <c r="F164" s="256" t="s">
        <v>805</v>
      </c>
      <c r="G164" s="293"/>
      <c r="H164" s="294" t="s">
        <v>120</v>
      </c>
      <c r="I164" s="294" t="s">
        <v>60</v>
      </c>
      <c r="J164" s="256" t="s">
        <v>806</v>
      </c>
      <c r="K164" s="236"/>
    </row>
    <row r="165" spans="2:11" ht="17.25" customHeight="1">
      <c r="B165" s="237"/>
      <c r="C165" s="258" t="s">
        <v>807</v>
      </c>
      <c r="D165" s="258"/>
      <c r="E165" s="258"/>
      <c r="F165" s="259" t="s">
        <v>808</v>
      </c>
      <c r="G165" s="295"/>
      <c r="H165" s="296"/>
      <c r="I165" s="296"/>
      <c r="J165" s="258" t="s">
        <v>809</v>
      </c>
      <c r="K165" s="238"/>
    </row>
    <row r="166" spans="2:11" ht="5.25" customHeight="1">
      <c r="B166" s="264"/>
      <c r="C166" s="261"/>
      <c r="D166" s="261"/>
      <c r="E166" s="261"/>
      <c r="F166" s="261"/>
      <c r="G166" s="262"/>
      <c r="H166" s="261"/>
      <c r="I166" s="261"/>
      <c r="J166" s="261"/>
      <c r="K166" s="285"/>
    </row>
    <row r="167" spans="2:11" ht="15" customHeight="1">
      <c r="B167" s="264"/>
      <c r="C167" s="244" t="s">
        <v>813</v>
      </c>
      <c r="D167" s="244"/>
      <c r="E167" s="244"/>
      <c r="F167" s="263" t="s">
        <v>810</v>
      </c>
      <c r="G167" s="244"/>
      <c r="H167" s="244" t="s">
        <v>849</v>
      </c>
      <c r="I167" s="244" t="s">
        <v>812</v>
      </c>
      <c r="J167" s="244">
        <v>120</v>
      </c>
      <c r="K167" s="285"/>
    </row>
    <row r="168" spans="2:11" ht="15" customHeight="1">
      <c r="B168" s="264"/>
      <c r="C168" s="244" t="s">
        <v>858</v>
      </c>
      <c r="D168" s="244"/>
      <c r="E168" s="244"/>
      <c r="F168" s="263" t="s">
        <v>810</v>
      </c>
      <c r="G168" s="244"/>
      <c r="H168" s="244" t="s">
        <v>859</v>
      </c>
      <c r="I168" s="244" t="s">
        <v>812</v>
      </c>
      <c r="J168" s="244" t="s">
        <v>860</v>
      </c>
      <c r="K168" s="285"/>
    </row>
    <row r="169" spans="2:11" ht="15" customHeight="1">
      <c r="B169" s="264"/>
      <c r="C169" s="244" t="s">
        <v>759</v>
      </c>
      <c r="D169" s="244"/>
      <c r="E169" s="244"/>
      <c r="F169" s="263" t="s">
        <v>810</v>
      </c>
      <c r="G169" s="244"/>
      <c r="H169" s="244" t="s">
        <v>876</v>
      </c>
      <c r="I169" s="244" t="s">
        <v>812</v>
      </c>
      <c r="J169" s="244" t="s">
        <v>860</v>
      </c>
      <c r="K169" s="285"/>
    </row>
    <row r="170" spans="2:11" ht="15" customHeight="1">
      <c r="B170" s="264"/>
      <c r="C170" s="244" t="s">
        <v>815</v>
      </c>
      <c r="D170" s="244"/>
      <c r="E170" s="244"/>
      <c r="F170" s="263" t="s">
        <v>816</v>
      </c>
      <c r="G170" s="244"/>
      <c r="H170" s="244" t="s">
        <v>876</v>
      </c>
      <c r="I170" s="244" t="s">
        <v>812</v>
      </c>
      <c r="J170" s="244">
        <v>50</v>
      </c>
      <c r="K170" s="285"/>
    </row>
    <row r="171" spans="2:11" ht="15" customHeight="1">
      <c r="B171" s="264"/>
      <c r="C171" s="244" t="s">
        <v>818</v>
      </c>
      <c r="D171" s="244"/>
      <c r="E171" s="244"/>
      <c r="F171" s="263" t="s">
        <v>810</v>
      </c>
      <c r="G171" s="244"/>
      <c r="H171" s="244" t="s">
        <v>876</v>
      </c>
      <c r="I171" s="244" t="s">
        <v>820</v>
      </c>
      <c r="J171" s="244"/>
      <c r="K171" s="285"/>
    </row>
    <row r="172" spans="2:11" ht="15" customHeight="1">
      <c r="B172" s="264"/>
      <c r="C172" s="244" t="s">
        <v>829</v>
      </c>
      <c r="D172" s="244"/>
      <c r="E172" s="244"/>
      <c r="F172" s="263" t="s">
        <v>816</v>
      </c>
      <c r="G172" s="244"/>
      <c r="H172" s="244" t="s">
        <v>876</v>
      </c>
      <c r="I172" s="244" t="s">
        <v>812</v>
      </c>
      <c r="J172" s="244">
        <v>50</v>
      </c>
      <c r="K172" s="285"/>
    </row>
    <row r="173" spans="2:11" ht="15" customHeight="1">
      <c r="B173" s="264"/>
      <c r="C173" s="244" t="s">
        <v>837</v>
      </c>
      <c r="D173" s="244"/>
      <c r="E173" s="244"/>
      <c r="F173" s="263" t="s">
        <v>816</v>
      </c>
      <c r="G173" s="244"/>
      <c r="H173" s="244" t="s">
        <v>876</v>
      </c>
      <c r="I173" s="244" t="s">
        <v>812</v>
      </c>
      <c r="J173" s="244">
        <v>50</v>
      </c>
      <c r="K173" s="285"/>
    </row>
    <row r="174" spans="2:11" ht="15" customHeight="1">
      <c r="B174" s="264"/>
      <c r="C174" s="244" t="s">
        <v>835</v>
      </c>
      <c r="D174" s="244"/>
      <c r="E174" s="244"/>
      <c r="F174" s="263" t="s">
        <v>816</v>
      </c>
      <c r="G174" s="244"/>
      <c r="H174" s="244" t="s">
        <v>876</v>
      </c>
      <c r="I174" s="244" t="s">
        <v>812</v>
      </c>
      <c r="J174" s="244">
        <v>50</v>
      </c>
      <c r="K174" s="285"/>
    </row>
    <row r="175" spans="2:11" ht="15" customHeight="1">
      <c r="B175" s="264"/>
      <c r="C175" s="244" t="s">
        <v>119</v>
      </c>
      <c r="D175" s="244"/>
      <c r="E175" s="244"/>
      <c r="F175" s="263" t="s">
        <v>810</v>
      </c>
      <c r="G175" s="244"/>
      <c r="H175" s="244" t="s">
        <v>877</v>
      </c>
      <c r="I175" s="244" t="s">
        <v>878</v>
      </c>
      <c r="J175" s="244"/>
      <c r="K175" s="285"/>
    </row>
    <row r="176" spans="2:11" ht="15" customHeight="1">
      <c r="B176" s="264"/>
      <c r="C176" s="244" t="s">
        <v>60</v>
      </c>
      <c r="D176" s="244"/>
      <c r="E176" s="244"/>
      <c r="F176" s="263" t="s">
        <v>810</v>
      </c>
      <c r="G176" s="244"/>
      <c r="H176" s="244" t="s">
        <v>879</v>
      </c>
      <c r="I176" s="244" t="s">
        <v>880</v>
      </c>
      <c r="J176" s="244">
        <v>1</v>
      </c>
      <c r="K176" s="285"/>
    </row>
    <row r="177" spans="2:11" ht="15" customHeight="1">
      <c r="B177" s="264"/>
      <c r="C177" s="244" t="s">
        <v>56</v>
      </c>
      <c r="D177" s="244"/>
      <c r="E177" s="244"/>
      <c r="F177" s="263" t="s">
        <v>810</v>
      </c>
      <c r="G177" s="244"/>
      <c r="H177" s="244" t="s">
        <v>881</v>
      </c>
      <c r="I177" s="244" t="s">
        <v>812</v>
      </c>
      <c r="J177" s="244">
        <v>20</v>
      </c>
      <c r="K177" s="285"/>
    </row>
    <row r="178" spans="2:11" ht="15" customHeight="1">
      <c r="B178" s="264"/>
      <c r="C178" s="244" t="s">
        <v>120</v>
      </c>
      <c r="D178" s="244"/>
      <c r="E178" s="244"/>
      <c r="F178" s="263" t="s">
        <v>810</v>
      </c>
      <c r="G178" s="244"/>
      <c r="H178" s="244" t="s">
        <v>882</v>
      </c>
      <c r="I178" s="244" t="s">
        <v>812</v>
      </c>
      <c r="J178" s="244">
        <v>255</v>
      </c>
      <c r="K178" s="285"/>
    </row>
    <row r="179" spans="2:11" ht="15" customHeight="1">
      <c r="B179" s="264"/>
      <c r="C179" s="244" t="s">
        <v>121</v>
      </c>
      <c r="D179" s="244"/>
      <c r="E179" s="244"/>
      <c r="F179" s="263" t="s">
        <v>810</v>
      </c>
      <c r="G179" s="244"/>
      <c r="H179" s="244" t="s">
        <v>775</v>
      </c>
      <c r="I179" s="244" t="s">
        <v>812</v>
      </c>
      <c r="J179" s="244">
        <v>10</v>
      </c>
      <c r="K179" s="285"/>
    </row>
    <row r="180" spans="2:11" ht="15" customHeight="1">
      <c r="B180" s="264"/>
      <c r="C180" s="244" t="s">
        <v>122</v>
      </c>
      <c r="D180" s="244"/>
      <c r="E180" s="244"/>
      <c r="F180" s="263" t="s">
        <v>810</v>
      </c>
      <c r="G180" s="244"/>
      <c r="H180" s="244" t="s">
        <v>883</v>
      </c>
      <c r="I180" s="244" t="s">
        <v>844</v>
      </c>
      <c r="J180" s="244"/>
      <c r="K180" s="285"/>
    </row>
    <row r="181" spans="2:11" ht="15" customHeight="1">
      <c r="B181" s="264"/>
      <c r="C181" s="244" t="s">
        <v>884</v>
      </c>
      <c r="D181" s="244"/>
      <c r="E181" s="244"/>
      <c r="F181" s="263" t="s">
        <v>810</v>
      </c>
      <c r="G181" s="244"/>
      <c r="H181" s="244" t="s">
        <v>885</v>
      </c>
      <c r="I181" s="244" t="s">
        <v>844</v>
      </c>
      <c r="J181" s="244"/>
      <c r="K181" s="285"/>
    </row>
    <row r="182" spans="2:11" ht="15" customHeight="1">
      <c r="B182" s="264"/>
      <c r="C182" s="244" t="s">
        <v>873</v>
      </c>
      <c r="D182" s="244"/>
      <c r="E182" s="244"/>
      <c r="F182" s="263" t="s">
        <v>810</v>
      </c>
      <c r="G182" s="244"/>
      <c r="H182" s="244" t="s">
        <v>886</v>
      </c>
      <c r="I182" s="244" t="s">
        <v>844</v>
      </c>
      <c r="J182" s="244"/>
      <c r="K182" s="285"/>
    </row>
    <row r="183" spans="2:11" ht="15" customHeight="1">
      <c r="B183" s="264"/>
      <c r="C183" s="244" t="s">
        <v>124</v>
      </c>
      <c r="D183" s="244"/>
      <c r="E183" s="244"/>
      <c r="F183" s="263" t="s">
        <v>816</v>
      </c>
      <c r="G183" s="244"/>
      <c r="H183" s="244" t="s">
        <v>887</v>
      </c>
      <c r="I183" s="244" t="s">
        <v>812</v>
      </c>
      <c r="J183" s="244">
        <v>50</v>
      </c>
      <c r="K183" s="285"/>
    </row>
    <row r="184" spans="2:11" ht="15" customHeight="1">
      <c r="B184" s="264"/>
      <c r="C184" s="244" t="s">
        <v>888</v>
      </c>
      <c r="D184" s="244"/>
      <c r="E184" s="244"/>
      <c r="F184" s="263" t="s">
        <v>816</v>
      </c>
      <c r="G184" s="244"/>
      <c r="H184" s="244" t="s">
        <v>889</v>
      </c>
      <c r="I184" s="244" t="s">
        <v>890</v>
      </c>
      <c r="J184" s="244"/>
      <c r="K184" s="285"/>
    </row>
    <row r="185" spans="2:11" ht="15" customHeight="1">
      <c r="B185" s="264"/>
      <c r="C185" s="244" t="s">
        <v>891</v>
      </c>
      <c r="D185" s="244"/>
      <c r="E185" s="244"/>
      <c r="F185" s="263" t="s">
        <v>816</v>
      </c>
      <c r="G185" s="244"/>
      <c r="H185" s="244" t="s">
        <v>892</v>
      </c>
      <c r="I185" s="244" t="s">
        <v>890</v>
      </c>
      <c r="J185" s="244"/>
      <c r="K185" s="285"/>
    </row>
    <row r="186" spans="2:11" ht="15" customHeight="1">
      <c r="B186" s="264"/>
      <c r="C186" s="244" t="s">
        <v>893</v>
      </c>
      <c r="D186" s="244"/>
      <c r="E186" s="244"/>
      <c r="F186" s="263" t="s">
        <v>816</v>
      </c>
      <c r="G186" s="244"/>
      <c r="H186" s="244" t="s">
        <v>894</v>
      </c>
      <c r="I186" s="244" t="s">
        <v>890</v>
      </c>
      <c r="J186" s="244"/>
      <c r="K186" s="285"/>
    </row>
    <row r="187" spans="2:11" ht="15" customHeight="1">
      <c r="B187" s="264"/>
      <c r="C187" s="297" t="s">
        <v>895</v>
      </c>
      <c r="D187" s="244"/>
      <c r="E187" s="244"/>
      <c r="F187" s="263" t="s">
        <v>816</v>
      </c>
      <c r="G187" s="244"/>
      <c r="H187" s="244" t="s">
        <v>896</v>
      </c>
      <c r="I187" s="244" t="s">
        <v>897</v>
      </c>
      <c r="J187" s="298" t="s">
        <v>898</v>
      </c>
      <c r="K187" s="285"/>
    </row>
    <row r="188" spans="2:11" ht="15" customHeight="1">
      <c r="B188" s="264"/>
      <c r="C188" s="249" t="s">
        <v>45</v>
      </c>
      <c r="D188" s="244"/>
      <c r="E188" s="244"/>
      <c r="F188" s="263" t="s">
        <v>810</v>
      </c>
      <c r="G188" s="244"/>
      <c r="H188" s="240" t="s">
        <v>899</v>
      </c>
      <c r="I188" s="244" t="s">
        <v>900</v>
      </c>
      <c r="J188" s="244"/>
      <c r="K188" s="285"/>
    </row>
    <row r="189" spans="2:11" ht="15" customHeight="1">
      <c r="B189" s="264"/>
      <c r="C189" s="249" t="s">
        <v>901</v>
      </c>
      <c r="D189" s="244"/>
      <c r="E189" s="244"/>
      <c r="F189" s="263" t="s">
        <v>810</v>
      </c>
      <c r="G189" s="244"/>
      <c r="H189" s="244" t="s">
        <v>902</v>
      </c>
      <c r="I189" s="244" t="s">
        <v>844</v>
      </c>
      <c r="J189" s="244"/>
      <c r="K189" s="285"/>
    </row>
    <row r="190" spans="2:11" ht="15" customHeight="1">
      <c r="B190" s="264"/>
      <c r="C190" s="249" t="s">
        <v>903</v>
      </c>
      <c r="D190" s="244"/>
      <c r="E190" s="244"/>
      <c r="F190" s="263" t="s">
        <v>810</v>
      </c>
      <c r="G190" s="244"/>
      <c r="H190" s="244" t="s">
        <v>904</v>
      </c>
      <c r="I190" s="244" t="s">
        <v>844</v>
      </c>
      <c r="J190" s="244"/>
      <c r="K190" s="285"/>
    </row>
    <row r="191" spans="2:11" ht="15" customHeight="1">
      <c r="B191" s="264"/>
      <c r="C191" s="249" t="s">
        <v>905</v>
      </c>
      <c r="D191" s="244"/>
      <c r="E191" s="244"/>
      <c r="F191" s="263" t="s">
        <v>816</v>
      </c>
      <c r="G191" s="244"/>
      <c r="H191" s="244" t="s">
        <v>906</v>
      </c>
      <c r="I191" s="244" t="s">
        <v>844</v>
      </c>
      <c r="J191" s="244"/>
      <c r="K191" s="285"/>
    </row>
    <row r="192" spans="2:11" ht="15" customHeight="1">
      <c r="B192" s="291"/>
      <c r="C192" s="299"/>
      <c r="D192" s="273"/>
      <c r="E192" s="273"/>
      <c r="F192" s="273"/>
      <c r="G192" s="273"/>
      <c r="H192" s="273"/>
      <c r="I192" s="273"/>
      <c r="J192" s="273"/>
      <c r="K192" s="292"/>
    </row>
    <row r="193" spans="2:11" ht="18.75" customHeight="1">
      <c r="B193" s="240"/>
      <c r="C193" s="244"/>
      <c r="D193" s="244"/>
      <c r="E193" s="244"/>
      <c r="F193" s="263"/>
      <c r="G193" s="244"/>
      <c r="H193" s="244"/>
      <c r="I193" s="244"/>
      <c r="J193" s="244"/>
      <c r="K193" s="240"/>
    </row>
    <row r="194" spans="2:11" ht="18.75" customHeight="1">
      <c r="B194" s="240"/>
      <c r="C194" s="244"/>
      <c r="D194" s="244"/>
      <c r="E194" s="244"/>
      <c r="F194" s="263"/>
      <c r="G194" s="244"/>
      <c r="H194" s="244"/>
      <c r="I194" s="244"/>
      <c r="J194" s="244"/>
      <c r="K194" s="240"/>
    </row>
    <row r="195" spans="2:11" ht="18.75" customHeight="1">
      <c r="B195" s="250"/>
      <c r="C195" s="250"/>
      <c r="D195" s="250"/>
      <c r="E195" s="250"/>
      <c r="F195" s="250"/>
      <c r="G195" s="250"/>
      <c r="H195" s="250"/>
      <c r="I195" s="250"/>
      <c r="J195" s="250"/>
      <c r="K195" s="250"/>
    </row>
    <row r="196" spans="2:11">
      <c r="B196" s="232"/>
      <c r="C196" s="233"/>
      <c r="D196" s="233"/>
      <c r="E196" s="233"/>
      <c r="F196" s="233"/>
      <c r="G196" s="233"/>
      <c r="H196" s="233"/>
      <c r="I196" s="233"/>
      <c r="J196" s="233"/>
      <c r="K196" s="234"/>
    </row>
    <row r="197" spans="2:11" ht="21">
      <c r="B197" s="235"/>
      <c r="C197" s="359" t="s">
        <v>907</v>
      </c>
      <c r="D197" s="359"/>
      <c r="E197" s="359"/>
      <c r="F197" s="359"/>
      <c r="G197" s="359"/>
      <c r="H197" s="359"/>
      <c r="I197" s="359"/>
      <c r="J197" s="359"/>
      <c r="K197" s="236"/>
    </row>
    <row r="198" spans="2:11" ht="25.5" customHeight="1">
      <c r="B198" s="235"/>
      <c r="C198" s="300" t="s">
        <v>908</v>
      </c>
      <c r="D198" s="300"/>
      <c r="E198" s="300"/>
      <c r="F198" s="300" t="s">
        <v>909</v>
      </c>
      <c r="G198" s="301"/>
      <c r="H198" s="358" t="s">
        <v>910</v>
      </c>
      <c r="I198" s="358"/>
      <c r="J198" s="358"/>
      <c r="K198" s="236"/>
    </row>
    <row r="199" spans="2:11" ht="5.25" customHeight="1">
      <c r="B199" s="264"/>
      <c r="C199" s="261"/>
      <c r="D199" s="261"/>
      <c r="E199" s="261"/>
      <c r="F199" s="261"/>
      <c r="G199" s="244"/>
      <c r="H199" s="261"/>
      <c r="I199" s="261"/>
      <c r="J199" s="261"/>
      <c r="K199" s="285"/>
    </row>
    <row r="200" spans="2:11" ht="15" customHeight="1">
      <c r="B200" s="264"/>
      <c r="C200" s="244" t="s">
        <v>900</v>
      </c>
      <c r="D200" s="244"/>
      <c r="E200" s="244"/>
      <c r="F200" s="263" t="s">
        <v>46</v>
      </c>
      <c r="G200" s="244"/>
      <c r="H200" s="357" t="s">
        <v>911</v>
      </c>
      <c r="I200" s="357"/>
      <c r="J200" s="357"/>
      <c r="K200" s="285"/>
    </row>
    <row r="201" spans="2:11" ht="15" customHeight="1">
      <c r="B201" s="264"/>
      <c r="C201" s="270"/>
      <c r="D201" s="244"/>
      <c r="E201" s="244"/>
      <c r="F201" s="263" t="s">
        <v>47</v>
      </c>
      <c r="G201" s="244"/>
      <c r="H201" s="357" t="s">
        <v>912</v>
      </c>
      <c r="I201" s="357"/>
      <c r="J201" s="357"/>
      <c r="K201" s="285"/>
    </row>
    <row r="202" spans="2:11" ht="15" customHeight="1">
      <c r="B202" s="264"/>
      <c r="C202" s="270"/>
      <c r="D202" s="244"/>
      <c r="E202" s="244"/>
      <c r="F202" s="263" t="s">
        <v>50</v>
      </c>
      <c r="G202" s="244"/>
      <c r="H202" s="357" t="s">
        <v>913</v>
      </c>
      <c r="I202" s="357"/>
      <c r="J202" s="357"/>
      <c r="K202" s="285"/>
    </row>
    <row r="203" spans="2:11" ht="15" customHeight="1">
      <c r="B203" s="264"/>
      <c r="C203" s="244"/>
      <c r="D203" s="244"/>
      <c r="E203" s="244"/>
      <c r="F203" s="263" t="s">
        <v>48</v>
      </c>
      <c r="G203" s="244"/>
      <c r="H203" s="357" t="s">
        <v>914</v>
      </c>
      <c r="I203" s="357"/>
      <c r="J203" s="357"/>
      <c r="K203" s="285"/>
    </row>
    <row r="204" spans="2:11" ht="15" customHeight="1">
      <c r="B204" s="264"/>
      <c r="C204" s="244"/>
      <c r="D204" s="244"/>
      <c r="E204" s="244"/>
      <c r="F204" s="263" t="s">
        <v>49</v>
      </c>
      <c r="G204" s="244"/>
      <c r="H204" s="357" t="s">
        <v>915</v>
      </c>
      <c r="I204" s="357"/>
      <c r="J204" s="357"/>
      <c r="K204" s="285"/>
    </row>
    <row r="205" spans="2:11" ht="15" customHeight="1">
      <c r="B205" s="264"/>
      <c r="C205" s="244"/>
      <c r="D205" s="244"/>
      <c r="E205" s="244"/>
      <c r="F205" s="263"/>
      <c r="G205" s="244"/>
      <c r="H205" s="244"/>
      <c r="I205" s="244"/>
      <c r="J205" s="244"/>
      <c r="K205" s="285"/>
    </row>
    <row r="206" spans="2:11" ht="15" customHeight="1">
      <c r="B206" s="264"/>
      <c r="C206" s="244" t="s">
        <v>856</v>
      </c>
      <c r="D206" s="244"/>
      <c r="E206" s="244"/>
      <c r="F206" s="263" t="s">
        <v>82</v>
      </c>
      <c r="G206" s="244"/>
      <c r="H206" s="357" t="s">
        <v>916</v>
      </c>
      <c r="I206" s="357"/>
      <c r="J206" s="357"/>
      <c r="K206" s="285"/>
    </row>
    <row r="207" spans="2:11" ht="15" customHeight="1">
      <c r="B207" s="264"/>
      <c r="C207" s="270"/>
      <c r="D207" s="244"/>
      <c r="E207" s="244"/>
      <c r="F207" s="263" t="s">
        <v>753</v>
      </c>
      <c r="G207" s="244"/>
      <c r="H207" s="357" t="s">
        <v>754</v>
      </c>
      <c r="I207" s="357"/>
      <c r="J207" s="357"/>
      <c r="K207" s="285"/>
    </row>
    <row r="208" spans="2:11" ht="15" customHeight="1">
      <c r="B208" s="264"/>
      <c r="C208" s="244"/>
      <c r="D208" s="244"/>
      <c r="E208" s="244"/>
      <c r="F208" s="263" t="s">
        <v>751</v>
      </c>
      <c r="G208" s="244"/>
      <c r="H208" s="357" t="s">
        <v>917</v>
      </c>
      <c r="I208" s="357"/>
      <c r="J208" s="357"/>
      <c r="K208" s="285"/>
    </row>
    <row r="209" spans="2:11" ht="15" customHeight="1">
      <c r="B209" s="302"/>
      <c r="C209" s="270"/>
      <c r="D209" s="270"/>
      <c r="E209" s="270"/>
      <c r="F209" s="263" t="s">
        <v>755</v>
      </c>
      <c r="G209" s="249"/>
      <c r="H209" s="356" t="s">
        <v>756</v>
      </c>
      <c r="I209" s="356"/>
      <c r="J209" s="356"/>
      <c r="K209" s="303"/>
    </row>
    <row r="210" spans="2:11" ht="15" customHeight="1">
      <c r="B210" s="302"/>
      <c r="C210" s="270"/>
      <c r="D210" s="270"/>
      <c r="E210" s="270"/>
      <c r="F210" s="263" t="s">
        <v>757</v>
      </c>
      <c r="G210" s="249"/>
      <c r="H210" s="356" t="s">
        <v>918</v>
      </c>
      <c r="I210" s="356"/>
      <c r="J210" s="356"/>
      <c r="K210" s="303"/>
    </row>
    <row r="211" spans="2:11" ht="15" customHeight="1">
      <c r="B211" s="302"/>
      <c r="C211" s="270"/>
      <c r="D211" s="270"/>
      <c r="E211" s="270"/>
      <c r="F211" s="304"/>
      <c r="G211" s="249"/>
      <c r="H211" s="305"/>
      <c r="I211" s="305"/>
      <c r="J211" s="305"/>
      <c r="K211" s="303"/>
    </row>
    <row r="212" spans="2:11" ht="15" customHeight="1">
      <c r="B212" s="302"/>
      <c r="C212" s="244" t="s">
        <v>880</v>
      </c>
      <c r="D212" s="270"/>
      <c r="E212" s="270"/>
      <c r="F212" s="263">
        <v>1</v>
      </c>
      <c r="G212" s="249"/>
      <c r="H212" s="356" t="s">
        <v>919</v>
      </c>
      <c r="I212" s="356"/>
      <c r="J212" s="356"/>
      <c r="K212" s="303"/>
    </row>
    <row r="213" spans="2:11" ht="15" customHeight="1">
      <c r="B213" s="302"/>
      <c r="C213" s="270"/>
      <c r="D213" s="270"/>
      <c r="E213" s="270"/>
      <c r="F213" s="263">
        <v>2</v>
      </c>
      <c r="G213" s="249"/>
      <c r="H213" s="356" t="s">
        <v>920</v>
      </c>
      <c r="I213" s="356"/>
      <c r="J213" s="356"/>
      <c r="K213" s="303"/>
    </row>
    <row r="214" spans="2:11" ht="15" customHeight="1">
      <c r="B214" s="302"/>
      <c r="C214" s="270"/>
      <c r="D214" s="270"/>
      <c r="E214" s="270"/>
      <c r="F214" s="263">
        <v>3</v>
      </c>
      <c r="G214" s="249"/>
      <c r="H214" s="356" t="s">
        <v>921</v>
      </c>
      <c r="I214" s="356"/>
      <c r="J214" s="356"/>
      <c r="K214" s="303"/>
    </row>
    <row r="215" spans="2:11" ht="15" customHeight="1">
      <c r="B215" s="302"/>
      <c r="C215" s="270"/>
      <c r="D215" s="270"/>
      <c r="E215" s="270"/>
      <c r="F215" s="263">
        <v>4</v>
      </c>
      <c r="G215" s="249"/>
      <c r="H215" s="356" t="s">
        <v>922</v>
      </c>
      <c r="I215" s="356"/>
      <c r="J215" s="356"/>
      <c r="K215" s="303"/>
    </row>
    <row r="216" spans="2:11" ht="12.75" customHeight="1">
      <c r="B216" s="306"/>
      <c r="C216" s="307"/>
      <c r="D216" s="307"/>
      <c r="E216" s="307"/>
      <c r="F216" s="307"/>
      <c r="G216" s="307"/>
      <c r="H216" s="307"/>
      <c r="I216" s="307"/>
      <c r="J216" s="307"/>
      <c r="K216" s="308"/>
    </row>
  </sheetData>
  <sheetProtection formatCells="0" formatColumns="0" formatRows="0" insertColumns="0" insertRows="0" insertHyperlinks="0" deleteColumns="0" deleteRows="0" sort="0" autoFilter="0" pivotTables="0"/>
  <mergeCells count="77">
    <mergeCell ref="F17:J17"/>
    <mergeCell ref="C3:J3"/>
    <mergeCell ref="C9:J9"/>
    <mergeCell ref="D11:J11"/>
    <mergeCell ref="D14:J14"/>
    <mergeCell ref="D15:J15"/>
    <mergeCell ref="F16:J16"/>
    <mergeCell ref="D10:J10"/>
    <mergeCell ref="D13:J13"/>
    <mergeCell ref="C4:J4"/>
    <mergeCell ref="C6:J6"/>
    <mergeCell ref="C7:J7"/>
    <mergeCell ref="C23:J23"/>
    <mergeCell ref="D25:J25"/>
    <mergeCell ref="C24:J24"/>
    <mergeCell ref="F18:J18"/>
    <mergeCell ref="F21:J21"/>
    <mergeCell ref="F19:J19"/>
    <mergeCell ref="F20:J20"/>
    <mergeCell ref="D31:J31"/>
    <mergeCell ref="D32:J32"/>
    <mergeCell ref="D29:J29"/>
    <mergeCell ref="D28:J28"/>
    <mergeCell ref="D26:J26"/>
    <mergeCell ref="G43:J43"/>
    <mergeCell ref="G42:J42"/>
    <mergeCell ref="D33:J33"/>
    <mergeCell ref="G38:J38"/>
    <mergeCell ref="G39:J39"/>
    <mergeCell ref="G40:J40"/>
    <mergeCell ref="G41:J41"/>
    <mergeCell ref="G34:J34"/>
    <mergeCell ref="G35:J35"/>
    <mergeCell ref="G36:J36"/>
    <mergeCell ref="G37:J37"/>
    <mergeCell ref="D57:J57"/>
    <mergeCell ref="D56:J56"/>
    <mergeCell ref="D45:J45"/>
    <mergeCell ref="C50:J50"/>
    <mergeCell ref="C52:J52"/>
    <mergeCell ref="C53:J53"/>
    <mergeCell ref="C55:J55"/>
    <mergeCell ref="D49:J49"/>
    <mergeCell ref="E48:J48"/>
    <mergeCell ref="E47:J47"/>
    <mergeCell ref="E46:J46"/>
    <mergeCell ref="D59:J59"/>
    <mergeCell ref="D60:J60"/>
    <mergeCell ref="D63:J63"/>
    <mergeCell ref="D61:J61"/>
    <mergeCell ref="D58:J58"/>
    <mergeCell ref="D68:J68"/>
    <mergeCell ref="D66:J66"/>
    <mergeCell ref="D65:J65"/>
    <mergeCell ref="D67:J67"/>
    <mergeCell ref="D64:J64"/>
    <mergeCell ref="C163:J163"/>
    <mergeCell ref="C120:J120"/>
    <mergeCell ref="C145:J145"/>
    <mergeCell ref="C100:J100"/>
    <mergeCell ref="C73:J73"/>
    <mergeCell ref="H198:J198"/>
    <mergeCell ref="C197:J197"/>
    <mergeCell ref="H206:J206"/>
    <mergeCell ref="H204:J204"/>
    <mergeCell ref="H202:J202"/>
    <mergeCell ref="H200:J200"/>
    <mergeCell ref="H215:J215"/>
    <mergeCell ref="H208:J208"/>
    <mergeCell ref="H203:J203"/>
    <mergeCell ref="H201:J201"/>
    <mergeCell ref="H212:J212"/>
    <mergeCell ref="H214:J214"/>
    <mergeCell ref="H213:J213"/>
    <mergeCell ref="H210:J210"/>
    <mergeCell ref="H209:J209"/>
    <mergeCell ref="H207:J207"/>
  </mergeCells>
  <pageMargins left="0.59027779999999996" right="0.59027779999999996" top="0.59027779999999996" bottom="0.59027779999999996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11</vt:i4>
      </vt:variant>
    </vt:vector>
  </HeadingPairs>
  <TitlesOfParts>
    <vt:vector size="17" baseType="lpstr">
      <vt:lpstr>Rekapitulace stavby</vt:lpstr>
      <vt:lpstr>SO 101 - Komunikace - uzn...</vt:lpstr>
      <vt:lpstr>SO 102 - Komunikace - neu...</vt:lpstr>
      <vt:lpstr>SO 401 - Veřejné osvětlen...</vt:lpstr>
      <vt:lpstr>SO 901 - VRN</vt:lpstr>
      <vt:lpstr>Pokyny pro vyplnění</vt:lpstr>
      <vt:lpstr>'Rekapitulace stavby'!Názvy_tisku</vt:lpstr>
      <vt:lpstr>'SO 101 - Komunikace - uzn...'!Názvy_tisku</vt:lpstr>
      <vt:lpstr>'SO 102 - Komunikace - neu...'!Názvy_tisku</vt:lpstr>
      <vt:lpstr>'SO 401 - Veřejné osvětlen...'!Názvy_tisku</vt:lpstr>
      <vt:lpstr>'SO 901 - VRN'!Názvy_tisku</vt:lpstr>
      <vt:lpstr>'Pokyny pro vyplnění'!Oblast_tisku</vt:lpstr>
      <vt:lpstr>'Rekapitulace stavby'!Oblast_tisku</vt:lpstr>
      <vt:lpstr>'SO 101 - Komunikace - uzn...'!Oblast_tisku</vt:lpstr>
      <vt:lpstr>'SO 102 - Komunikace - neu...'!Oblast_tisku</vt:lpstr>
      <vt:lpstr>'SO 401 - Veřejné osvětlen...'!Oblast_tisku</vt:lpstr>
      <vt:lpstr>'SO 901 - VRN'!Oblast_tisku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Sinpps1</dc:creator>
  <cp:lastModifiedBy>Zbyšek Čelikovský</cp:lastModifiedBy>
  <dcterms:created xsi:type="dcterms:W3CDTF">2019-02-14T11:12:12Z</dcterms:created>
  <dcterms:modified xsi:type="dcterms:W3CDTF">2020-03-18T07:56:42Z</dcterms:modified>
</cp:coreProperties>
</file>