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SO 101 - Komunikace" sheetId="2" r:id="rId2"/>
    <sheet name="SO 102 - Sanace podloží v..." sheetId="3" r:id="rId3"/>
    <sheet name="SO 901 - VRN" sheetId="4" r:id="rId4"/>
    <sheet name="Pokyny pro vyplnění" sheetId="5" r:id="rId5"/>
  </sheets>
  <definedNames>
    <definedName name="_xlnm.Print_Area" localSheetId="0">'Rekapitulace stavby'!$D$4:$AO$33,'Rekapitulace stavby'!$C$39:$AQ$55</definedName>
    <definedName name="_xlnm.Print_Titles" localSheetId="0">'Rekapitulace stavby'!$49:$49</definedName>
    <definedName name="_xlnm._FilterDatabase" localSheetId="1" hidden="1">'SO 101 - Komunikace'!$C$83:$K$176</definedName>
    <definedName name="_xlnm.Print_Area" localSheetId="1">'SO 101 - Komunikace'!$C$4:$J$36,'SO 101 - Komunikace'!$C$42:$J$65,'SO 101 - Komunikace'!$C$71:$K$176</definedName>
    <definedName name="_xlnm.Print_Titles" localSheetId="1">'SO 101 - Komunikace'!$83:$83</definedName>
    <definedName name="_xlnm._FilterDatabase" localSheetId="2" hidden="1">'SO 102 - Sanace podloží v...'!$C$80:$K$95</definedName>
    <definedName name="_xlnm.Print_Area" localSheetId="2">'SO 102 - Sanace podloží v...'!$C$4:$J$36,'SO 102 - Sanace podloží v...'!$C$42:$J$62,'SO 102 - Sanace podloží v...'!$C$68:$K$95</definedName>
    <definedName name="_xlnm.Print_Titles" localSheetId="2">'SO 102 - Sanace podloží v...'!$80:$80</definedName>
    <definedName name="_xlnm._FilterDatabase" localSheetId="3" hidden="1">'SO 901 - VRN'!$C$82:$K$103</definedName>
    <definedName name="_xlnm.Print_Area" localSheetId="3">'SO 901 - VRN'!$C$4:$J$36,'SO 901 - VRN'!$C$42:$J$64,'SO 901 - VRN'!$C$70:$K$103</definedName>
    <definedName name="_xlnm.Print_Titles" localSheetId="3">'SO 901 - VRN'!$82:$82</definedName>
    <definedName name="_xlnm.Print_Area" localSheetId="4">'Pokyny pro vyplnění'!$B$2:$K$69,'Pokyny pro vyplnění'!$B$72:$K$116,'Pokyny pro vyplnění'!$B$119:$K$188,'Pokyny pro vyplnění'!$B$196:$K$216</definedName>
  </definedNames>
  <calcPr/>
</workbook>
</file>

<file path=xl/calcChain.xml><?xml version="1.0" encoding="utf-8"?>
<calcChain xmlns="http://schemas.openxmlformats.org/spreadsheetml/2006/main">
  <c i="1" r="AY54"/>
  <c r="AX54"/>
  <c i="4" r="BI103"/>
  <c r="BH103"/>
  <c r="BG103"/>
  <c r="BF103"/>
  <c r="T103"/>
  <c r="T102"/>
  <c r="R103"/>
  <c r="R102"/>
  <c r="P103"/>
  <c r="P102"/>
  <c r="BK103"/>
  <c r="BK102"/>
  <c r="J102"/>
  <c r="J103"/>
  <c r="BE103"/>
  <c r="J63"/>
  <c r="BI101"/>
  <c r="BH101"/>
  <c r="BG101"/>
  <c r="BF101"/>
  <c r="T101"/>
  <c r="T100"/>
  <c r="R101"/>
  <c r="R100"/>
  <c r="P101"/>
  <c r="P100"/>
  <c r="BK101"/>
  <c r="BK100"/>
  <c r="J100"/>
  <c r="J101"/>
  <c r="BE101"/>
  <c r="J62"/>
  <c r="BI99"/>
  <c r="BH99"/>
  <c r="BG99"/>
  <c r="BF99"/>
  <c r="T99"/>
  <c r="T98"/>
  <c r="R99"/>
  <c r="R98"/>
  <c r="P99"/>
  <c r="P98"/>
  <c r="BK99"/>
  <c r="BK98"/>
  <c r="J98"/>
  <c r="J99"/>
  <c r="BE99"/>
  <c r="J61"/>
  <c r="BI97"/>
  <c r="BH97"/>
  <c r="BG97"/>
  <c r="BF97"/>
  <c r="T97"/>
  <c r="R97"/>
  <c r="P97"/>
  <c r="BK97"/>
  <c r="J97"/>
  <c r="BE97"/>
  <c r="BI96"/>
  <c r="BH96"/>
  <c r="BG96"/>
  <c r="BF96"/>
  <c r="T96"/>
  <c r="T95"/>
  <c r="R96"/>
  <c r="R95"/>
  <c r="P96"/>
  <c r="P95"/>
  <c r="BK96"/>
  <c r="BK95"/>
  <c r="J95"/>
  <c r="J96"/>
  <c r="BE96"/>
  <c r="J60"/>
  <c r="BI94"/>
  <c r="BH94"/>
  <c r="BG94"/>
  <c r="BF94"/>
  <c r="T94"/>
  <c r="R94"/>
  <c r="P94"/>
  <c r="BK94"/>
  <c r="J94"/>
  <c r="BE94"/>
  <c r="BI93"/>
  <c r="BH93"/>
  <c r="BG93"/>
  <c r="BF93"/>
  <c r="T93"/>
  <c r="R93"/>
  <c r="P93"/>
  <c r="BK93"/>
  <c r="J93"/>
  <c r="BE93"/>
  <c r="BI92"/>
  <c r="BH92"/>
  <c r="BG92"/>
  <c r="BF92"/>
  <c r="T92"/>
  <c r="T91"/>
  <c r="R92"/>
  <c r="R91"/>
  <c r="P92"/>
  <c r="P91"/>
  <c r="BK92"/>
  <c r="BK91"/>
  <c r="J91"/>
  <c r="J92"/>
  <c r="BE92"/>
  <c r="J59"/>
  <c r="BI90"/>
  <c r="BH90"/>
  <c r="BG90"/>
  <c r="BF90"/>
  <c r="T90"/>
  <c r="R90"/>
  <c r="P90"/>
  <c r="BK90"/>
  <c r="J90"/>
  <c r="BE90"/>
  <c r="BI89"/>
  <c r="BH89"/>
  <c r="BG89"/>
  <c r="BF89"/>
  <c r="T89"/>
  <c r="R89"/>
  <c r="P89"/>
  <c r="BK89"/>
  <c r="J89"/>
  <c r="BE89"/>
  <c r="BI88"/>
  <c r="BH88"/>
  <c r="BG88"/>
  <c r="BF88"/>
  <c r="T88"/>
  <c r="R88"/>
  <c r="P88"/>
  <c r="BK88"/>
  <c r="J88"/>
  <c r="BE88"/>
  <c r="BI87"/>
  <c r="BH87"/>
  <c r="BG87"/>
  <c r="BF87"/>
  <c r="T87"/>
  <c r="R87"/>
  <c r="P87"/>
  <c r="BK87"/>
  <c r="J87"/>
  <c r="BE87"/>
  <c r="BI86"/>
  <c r="F34"/>
  <c i="1" r="BD54"/>
  <c i="4" r="BH86"/>
  <c r="F33"/>
  <c i="1" r="BC54"/>
  <c i="4" r="BG86"/>
  <c r="F32"/>
  <c i="1" r="BB54"/>
  <c i="4" r="BF86"/>
  <c r="J31"/>
  <c i="1" r="AW54"/>
  <c i="4" r="F31"/>
  <c i="1" r="BA54"/>
  <c i="4" r="T86"/>
  <c r="T85"/>
  <c r="T84"/>
  <c r="T83"/>
  <c r="R86"/>
  <c r="R85"/>
  <c r="R84"/>
  <c r="R83"/>
  <c r="P86"/>
  <c r="P85"/>
  <c r="P84"/>
  <c r="P83"/>
  <c i="1" r="AU54"/>
  <c i="4" r="BK86"/>
  <c r="BK85"/>
  <c r="J85"/>
  <c r="BK84"/>
  <c r="J84"/>
  <c r="BK83"/>
  <c r="J83"/>
  <c r="J56"/>
  <c r="J27"/>
  <c i="1" r="AG54"/>
  <c i="4" r="J86"/>
  <c r="BE86"/>
  <c r="J30"/>
  <c i="1" r="AV54"/>
  <c i="4" r="F30"/>
  <c i="1" r="AZ54"/>
  <c i="4" r="J58"/>
  <c r="J57"/>
  <c r="J79"/>
  <c r="F79"/>
  <c r="F77"/>
  <c r="E75"/>
  <c r="J51"/>
  <c r="F51"/>
  <c r="F49"/>
  <c r="E47"/>
  <c r="J36"/>
  <c r="J18"/>
  <c r="E18"/>
  <c r="F80"/>
  <c r="F52"/>
  <c r="J17"/>
  <c r="J12"/>
  <c r="J77"/>
  <c r="J49"/>
  <c r="E7"/>
  <c r="E73"/>
  <c r="E45"/>
  <c i="1" r="AY53"/>
  <c r="AX53"/>
  <c i="3" r="BI95"/>
  <c r="BH95"/>
  <c r="BG95"/>
  <c r="BF95"/>
  <c r="T95"/>
  <c r="R95"/>
  <c r="P95"/>
  <c r="BK95"/>
  <c r="J95"/>
  <c r="BE95"/>
  <c r="BI93"/>
  <c r="BH93"/>
  <c r="BG93"/>
  <c r="BF93"/>
  <c r="T93"/>
  <c r="R93"/>
  <c r="P93"/>
  <c r="BK93"/>
  <c r="J93"/>
  <c r="BE93"/>
  <c r="BI92"/>
  <c r="BH92"/>
  <c r="BG92"/>
  <c r="BF92"/>
  <c r="T92"/>
  <c r="T91"/>
  <c r="R92"/>
  <c r="R91"/>
  <c r="P92"/>
  <c r="P91"/>
  <c r="BK92"/>
  <c r="BK91"/>
  <c r="J91"/>
  <c r="J92"/>
  <c r="BE92"/>
  <c r="J61"/>
  <c r="BI90"/>
  <c r="BH90"/>
  <c r="BG90"/>
  <c r="BF90"/>
  <c r="T90"/>
  <c r="T89"/>
  <c r="R90"/>
  <c r="R89"/>
  <c r="P90"/>
  <c r="P89"/>
  <c r="BK90"/>
  <c r="BK89"/>
  <c r="J89"/>
  <c r="J90"/>
  <c r="BE90"/>
  <c r="J60"/>
  <c r="BI87"/>
  <c r="BH87"/>
  <c r="BG87"/>
  <c r="BF87"/>
  <c r="T87"/>
  <c r="T86"/>
  <c r="R87"/>
  <c r="R86"/>
  <c r="P87"/>
  <c r="P86"/>
  <c r="BK87"/>
  <c r="BK86"/>
  <c r="J86"/>
  <c r="J87"/>
  <c r="BE87"/>
  <c r="J59"/>
  <c r="BI85"/>
  <c r="BH85"/>
  <c r="BG85"/>
  <c r="BF85"/>
  <c r="T85"/>
  <c r="R85"/>
  <c r="P85"/>
  <c r="BK85"/>
  <c r="J85"/>
  <c r="BE85"/>
  <c r="BI84"/>
  <c r="F34"/>
  <c i="1" r="BD53"/>
  <c i="3" r="BH84"/>
  <c r="F33"/>
  <c i="1" r="BC53"/>
  <c i="3" r="BG84"/>
  <c r="F32"/>
  <c i="1" r="BB53"/>
  <c i="3" r="BF84"/>
  <c r="J31"/>
  <c i="1" r="AW53"/>
  <c i="3" r="F31"/>
  <c i="1" r="BA53"/>
  <c i="3" r="T84"/>
  <c r="T83"/>
  <c r="T82"/>
  <c r="T81"/>
  <c r="R84"/>
  <c r="R83"/>
  <c r="R82"/>
  <c r="R81"/>
  <c r="P84"/>
  <c r="P83"/>
  <c r="P82"/>
  <c r="P81"/>
  <c i="1" r="AU53"/>
  <c i="3" r="BK84"/>
  <c r="BK83"/>
  <c r="J83"/>
  <c r="BK82"/>
  <c r="J82"/>
  <c r="BK81"/>
  <c r="J81"/>
  <c r="J56"/>
  <c r="J27"/>
  <c i="1" r="AG53"/>
  <c i="3" r="J84"/>
  <c r="BE84"/>
  <c r="J30"/>
  <c i="1" r="AV53"/>
  <c i="3" r="F30"/>
  <c i="1" r="AZ53"/>
  <c i="3" r="J58"/>
  <c r="J57"/>
  <c r="J77"/>
  <c r="F77"/>
  <c r="F75"/>
  <c r="E73"/>
  <c r="J51"/>
  <c r="F51"/>
  <c r="F49"/>
  <c r="E47"/>
  <c r="J36"/>
  <c r="J18"/>
  <c r="E18"/>
  <c r="F78"/>
  <c r="F52"/>
  <c r="J17"/>
  <c r="J12"/>
  <c r="J75"/>
  <c r="J49"/>
  <c r="E7"/>
  <c r="E71"/>
  <c r="E45"/>
  <c i="1" r="AY52"/>
  <c r="AX52"/>
  <c i="2" r="BI176"/>
  <c r="BH176"/>
  <c r="BG176"/>
  <c r="BF176"/>
  <c r="T176"/>
  <c r="R176"/>
  <c r="P176"/>
  <c r="BK176"/>
  <c r="J176"/>
  <c r="BE176"/>
  <c r="BI175"/>
  <c r="BH175"/>
  <c r="BG175"/>
  <c r="BF175"/>
  <c r="T175"/>
  <c r="R175"/>
  <c r="P175"/>
  <c r="BK175"/>
  <c r="J175"/>
  <c r="BE175"/>
  <c r="BI174"/>
  <c r="BH174"/>
  <c r="BG174"/>
  <c r="BF174"/>
  <c r="T174"/>
  <c r="T173"/>
  <c r="R174"/>
  <c r="R173"/>
  <c r="P174"/>
  <c r="P173"/>
  <c r="BK174"/>
  <c r="BK173"/>
  <c r="J173"/>
  <c r="J174"/>
  <c r="BE174"/>
  <c r="J64"/>
  <c r="BI171"/>
  <c r="BH171"/>
  <c r="BG171"/>
  <c r="BF171"/>
  <c r="T171"/>
  <c r="R171"/>
  <c r="P171"/>
  <c r="BK171"/>
  <c r="J171"/>
  <c r="BE171"/>
  <c r="BI170"/>
  <c r="BH170"/>
  <c r="BG170"/>
  <c r="BF170"/>
  <c r="T170"/>
  <c r="R170"/>
  <c r="P170"/>
  <c r="BK170"/>
  <c r="J170"/>
  <c r="BE170"/>
  <c r="BI169"/>
  <c r="BH169"/>
  <c r="BG169"/>
  <c r="BF169"/>
  <c r="T169"/>
  <c r="T168"/>
  <c r="R169"/>
  <c r="R168"/>
  <c r="P169"/>
  <c r="P168"/>
  <c r="BK169"/>
  <c r="BK168"/>
  <c r="J168"/>
  <c r="J169"/>
  <c r="BE169"/>
  <c r="J63"/>
  <c r="BI166"/>
  <c r="BH166"/>
  <c r="BG166"/>
  <c r="BF166"/>
  <c r="T166"/>
  <c r="R166"/>
  <c r="P166"/>
  <c r="BK166"/>
  <c r="J166"/>
  <c r="BE166"/>
  <c r="BI165"/>
  <c r="BH165"/>
  <c r="BG165"/>
  <c r="BF165"/>
  <c r="T165"/>
  <c r="R165"/>
  <c r="P165"/>
  <c r="BK165"/>
  <c r="J165"/>
  <c r="BE165"/>
  <c r="BI164"/>
  <c r="BH164"/>
  <c r="BG164"/>
  <c r="BF164"/>
  <c r="T164"/>
  <c r="R164"/>
  <c r="P164"/>
  <c r="BK164"/>
  <c r="J164"/>
  <c r="BE164"/>
  <c r="BI163"/>
  <c r="BH163"/>
  <c r="BG163"/>
  <c r="BF163"/>
  <c r="T163"/>
  <c r="R163"/>
  <c r="P163"/>
  <c r="BK163"/>
  <c r="J163"/>
  <c r="BE163"/>
  <c r="BI161"/>
  <c r="BH161"/>
  <c r="BG161"/>
  <c r="BF161"/>
  <c r="T161"/>
  <c r="R161"/>
  <c r="P161"/>
  <c r="BK161"/>
  <c r="J161"/>
  <c r="BE161"/>
  <c r="BI160"/>
  <c r="BH160"/>
  <c r="BG160"/>
  <c r="BF160"/>
  <c r="T160"/>
  <c r="T159"/>
  <c r="R160"/>
  <c r="R159"/>
  <c r="P160"/>
  <c r="P159"/>
  <c r="BK160"/>
  <c r="BK159"/>
  <c r="J159"/>
  <c r="J160"/>
  <c r="BE160"/>
  <c r="J62"/>
  <c r="BI158"/>
  <c r="BH158"/>
  <c r="BG158"/>
  <c r="BF158"/>
  <c r="T158"/>
  <c r="R158"/>
  <c r="P158"/>
  <c r="BK158"/>
  <c r="J158"/>
  <c r="BE158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/>
  <c r="BI155"/>
  <c r="BH155"/>
  <c r="BG155"/>
  <c r="BF155"/>
  <c r="T155"/>
  <c r="R155"/>
  <c r="P155"/>
  <c r="BK155"/>
  <c r="J155"/>
  <c r="BE155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2"/>
  <c r="BH152"/>
  <c r="BG152"/>
  <c r="BF152"/>
  <c r="T152"/>
  <c r="R152"/>
  <c r="P152"/>
  <c r="BK152"/>
  <c r="J152"/>
  <c r="BE152"/>
  <c r="BI151"/>
  <c r="BH151"/>
  <c r="BG151"/>
  <c r="BF151"/>
  <c r="T151"/>
  <c r="R151"/>
  <c r="P151"/>
  <c r="BK151"/>
  <c r="J151"/>
  <c r="BE151"/>
  <c r="BI150"/>
  <c r="BH150"/>
  <c r="BG150"/>
  <c r="BF150"/>
  <c r="T150"/>
  <c r="R150"/>
  <c r="P150"/>
  <c r="BK150"/>
  <c r="J150"/>
  <c r="BE150"/>
  <c r="BI149"/>
  <c r="BH149"/>
  <c r="BG149"/>
  <c r="BF149"/>
  <c r="T149"/>
  <c r="R149"/>
  <c r="P149"/>
  <c r="BK149"/>
  <c r="J149"/>
  <c r="BE149"/>
  <c r="BI148"/>
  <c r="BH148"/>
  <c r="BG148"/>
  <c r="BF148"/>
  <c r="T148"/>
  <c r="T147"/>
  <c r="R148"/>
  <c r="R147"/>
  <c r="P148"/>
  <c r="P147"/>
  <c r="BK148"/>
  <c r="BK147"/>
  <c r="J147"/>
  <c r="J148"/>
  <c r="BE148"/>
  <c r="J61"/>
  <c r="BI146"/>
  <c r="BH146"/>
  <c r="BG146"/>
  <c r="BF146"/>
  <c r="T146"/>
  <c r="R146"/>
  <c r="P146"/>
  <c r="BK146"/>
  <c r="J146"/>
  <c r="BE146"/>
  <c r="BI145"/>
  <c r="BH145"/>
  <c r="BG145"/>
  <c r="BF145"/>
  <c r="T145"/>
  <c r="R145"/>
  <c r="P145"/>
  <c r="BK145"/>
  <c r="J145"/>
  <c r="BE145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2"/>
  <c r="BH142"/>
  <c r="BG142"/>
  <c r="BF142"/>
  <c r="T142"/>
  <c r="R142"/>
  <c r="P142"/>
  <c r="BK142"/>
  <c r="J142"/>
  <c r="BE142"/>
  <c r="BI141"/>
  <c r="BH141"/>
  <c r="BG141"/>
  <c r="BF141"/>
  <c r="T141"/>
  <c r="R141"/>
  <c r="P141"/>
  <c r="BK141"/>
  <c r="J141"/>
  <c r="BE141"/>
  <c r="BI140"/>
  <c r="BH140"/>
  <c r="BG140"/>
  <c r="BF140"/>
  <c r="T140"/>
  <c r="R140"/>
  <c r="P140"/>
  <c r="BK140"/>
  <c r="J140"/>
  <c r="BE140"/>
  <c r="BI139"/>
  <c r="BH139"/>
  <c r="BG139"/>
  <c r="BF139"/>
  <c r="T139"/>
  <c r="R139"/>
  <c r="P139"/>
  <c r="BK139"/>
  <c r="J139"/>
  <c r="BE139"/>
  <c r="BI138"/>
  <c r="BH138"/>
  <c r="BG138"/>
  <c r="BF138"/>
  <c r="T138"/>
  <c r="R138"/>
  <c r="P138"/>
  <c r="BK138"/>
  <c r="J138"/>
  <c r="BE138"/>
  <c r="BI137"/>
  <c r="BH137"/>
  <c r="BG137"/>
  <c r="BF137"/>
  <c r="T137"/>
  <c r="R137"/>
  <c r="P137"/>
  <c r="BK137"/>
  <c r="J137"/>
  <c r="BE137"/>
  <c r="BI136"/>
  <c r="BH136"/>
  <c r="BG136"/>
  <c r="BF136"/>
  <c r="T136"/>
  <c r="R136"/>
  <c r="P136"/>
  <c r="BK136"/>
  <c r="J136"/>
  <c r="BE136"/>
  <c r="BI135"/>
  <c r="BH135"/>
  <c r="BG135"/>
  <c r="BF135"/>
  <c r="T135"/>
  <c r="R135"/>
  <c r="P135"/>
  <c r="BK135"/>
  <c r="J135"/>
  <c r="BE135"/>
  <c r="BI134"/>
  <c r="BH134"/>
  <c r="BG134"/>
  <c r="BF134"/>
  <c r="T134"/>
  <c r="R134"/>
  <c r="P134"/>
  <c r="BK134"/>
  <c r="J134"/>
  <c r="BE134"/>
  <c r="BI133"/>
  <c r="BH133"/>
  <c r="BG133"/>
  <c r="BF133"/>
  <c r="T133"/>
  <c r="T132"/>
  <c r="R133"/>
  <c r="R132"/>
  <c r="P133"/>
  <c r="P132"/>
  <c r="BK133"/>
  <c r="BK132"/>
  <c r="J132"/>
  <c r="J133"/>
  <c r="BE133"/>
  <c r="J60"/>
  <c r="BI131"/>
  <c r="BH131"/>
  <c r="BG131"/>
  <c r="BF131"/>
  <c r="T131"/>
  <c r="R131"/>
  <c r="P131"/>
  <c r="BK131"/>
  <c r="J131"/>
  <c r="BE131"/>
  <c r="BI129"/>
  <c r="BH129"/>
  <c r="BG129"/>
  <c r="BF129"/>
  <c r="T129"/>
  <c r="R129"/>
  <c r="P129"/>
  <c r="BK129"/>
  <c r="J129"/>
  <c r="BE129"/>
  <c r="BI127"/>
  <c r="BH127"/>
  <c r="BG127"/>
  <c r="BF127"/>
  <c r="T127"/>
  <c r="R127"/>
  <c r="P127"/>
  <c r="BK127"/>
  <c r="J127"/>
  <c r="BE127"/>
  <c r="BI126"/>
  <c r="BH126"/>
  <c r="BG126"/>
  <c r="BF126"/>
  <c r="T126"/>
  <c r="R126"/>
  <c r="P126"/>
  <c r="BK126"/>
  <c r="J126"/>
  <c r="BE126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2"/>
  <c r="BH122"/>
  <c r="BG122"/>
  <c r="BF122"/>
  <c r="T122"/>
  <c r="R122"/>
  <c r="P122"/>
  <c r="BK122"/>
  <c r="J122"/>
  <c r="BE122"/>
  <c r="BI121"/>
  <c r="BH121"/>
  <c r="BG121"/>
  <c r="BF121"/>
  <c r="T121"/>
  <c r="R121"/>
  <c r="P121"/>
  <c r="BK121"/>
  <c r="J121"/>
  <c r="BE121"/>
  <c r="BI120"/>
  <c r="BH120"/>
  <c r="BG120"/>
  <c r="BF120"/>
  <c r="T120"/>
  <c r="R120"/>
  <c r="P120"/>
  <c r="BK120"/>
  <c r="J120"/>
  <c r="BE120"/>
  <c r="BI119"/>
  <c r="BH119"/>
  <c r="BG119"/>
  <c r="BF119"/>
  <c r="T119"/>
  <c r="R119"/>
  <c r="P119"/>
  <c r="BK119"/>
  <c r="J119"/>
  <c r="BE119"/>
  <c r="BI118"/>
  <c r="BH118"/>
  <c r="BG118"/>
  <c r="BF118"/>
  <c r="T118"/>
  <c r="R118"/>
  <c r="P118"/>
  <c r="BK118"/>
  <c r="J118"/>
  <c r="BE118"/>
  <c r="BI117"/>
  <c r="BH117"/>
  <c r="BG117"/>
  <c r="BF117"/>
  <c r="T117"/>
  <c r="R117"/>
  <c r="P117"/>
  <c r="BK117"/>
  <c r="J117"/>
  <c r="BE117"/>
  <c r="BI116"/>
  <c r="BH116"/>
  <c r="BG116"/>
  <c r="BF116"/>
  <c r="T116"/>
  <c r="R116"/>
  <c r="P116"/>
  <c r="BK116"/>
  <c r="J116"/>
  <c r="BE116"/>
  <c r="BI115"/>
  <c r="BH115"/>
  <c r="BG115"/>
  <c r="BF115"/>
  <c r="T115"/>
  <c r="R115"/>
  <c r="P115"/>
  <c r="BK115"/>
  <c r="J115"/>
  <c r="BE115"/>
  <c r="BI113"/>
  <c r="BH113"/>
  <c r="BG113"/>
  <c r="BF113"/>
  <c r="T113"/>
  <c r="R113"/>
  <c r="P113"/>
  <c r="BK113"/>
  <c r="J113"/>
  <c r="BE113"/>
  <c r="BI111"/>
  <c r="BH111"/>
  <c r="BG111"/>
  <c r="BF111"/>
  <c r="T111"/>
  <c r="T110"/>
  <c r="R111"/>
  <c r="R110"/>
  <c r="P111"/>
  <c r="P110"/>
  <c r="BK111"/>
  <c r="BK110"/>
  <c r="J110"/>
  <c r="J111"/>
  <c r="BE111"/>
  <c r="J59"/>
  <c r="BI108"/>
  <c r="BH108"/>
  <c r="BG108"/>
  <c r="BF108"/>
  <c r="T108"/>
  <c r="R108"/>
  <c r="P108"/>
  <c r="BK108"/>
  <c r="J108"/>
  <c r="BE108"/>
  <c r="BI107"/>
  <c r="BH107"/>
  <c r="BG107"/>
  <c r="BF107"/>
  <c r="T107"/>
  <c r="R107"/>
  <c r="P107"/>
  <c r="BK107"/>
  <c r="J107"/>
  <c r="BE107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100"/>
  <c r="BH100"/>
  <c r="BG100"/>
  <c r="BF100"/>
  <c r="T100"/>
  <c r="R100"/>
  <c r="P100"/>
  <c r="BK100"/>
  <c r="J100"/>
  <c r="BE100"/>
  <c r="BI99"/>
  <c r="BH99"/>
  <c r="BG99"/>
  <c r="BF99"/>
  <c r="T99"/>
  <c r="R99"/>
  <c r="P99"/>
  <c r="BK99"/>
  <c r="J99"/>
  <c r="BE99"/>
  <c r="BI97"/>
  <c r="BH97"/>
  <c r="BG97"/>
  <c r="BF97"/>
  <c r="T97"/>
  <c r="R97"/>
  <c r="P97"/>
  <c r="BK97"/>
  <c r="J97"/>
  <c r="BE97"/>
  <c r="BI95"/>
  <c r="BH95"/>
  <c r="BG95"/>
  <c r="BF95"/>
  <c r="T95"/>
  <c r="R95"/>
  <c r="P95"/>
  <c r="BK95"/>
  <c r="J95"/>
  <c r="BE95"/>
  <c r="BI94"/>
  <c r="BH94"/>
  <c r="BG94"/>
  <c r="BF94"/>
  <c r="T94"/>
  <c r="R94"/>
  <c r="P94"/>
  <c r="BK94"/>
  <c r="J94"/>
  <c r="BE94"/>
  <c r="BI93"/>
  <c r="BH93"/>
  <c r="BG93"/>
  <c r="BF93"/>
  <c r="T93"/>
  <c r="R93"/>
  <c r="P93"/>
  <c r="BK93"/>
  <c r="J93"/>
  <c r="BE93"/>
  <c r="BI92"/>
  <c r="BH92"/>
  <c r="BG92"/>
  <c r="BF92"/>
  <c r="T92"/>
  <c r="R92"/>
  <c r="P92"/>
  <c r="BK92"/>
  <c r="J92"/>
  <c r="BE92"/>
  <c r="BI91"/>
  <c r="BH91"/>
  <c r="BG91"/>
  <c r="BF91"/>
  <c r="T91"/>
  <c r="R91"/>
  <c r="P91"/>
  <c r="BK91"/>
  <c r="J91"/>
  <c r="BE91"/>
  <c r="BI90"/>
  <c r="BH90"/>
  <c r="BG90"/>
  <c r="BF90"/>
  <c r="T90"/>
  <c r="R90"/>
  <c r="P90"/>
  <c r="BK90"/>
  <c r="J90"/>
  <c r="BE90"/>
  <c r="BI89"/>
  <c r="BH89"/>
  <c r="BG89"/>
  <c r="BF89"/>
  <c r="T89"/>
  <c r="R89"/>
  <c r="P89"/>
  <c r="BK89"/>
  <c r="J89"/>
  <c r="BE89"/>
  <c r="BI88"/>
  <c r="BH88"/>
  <c r="BG88"/>
  <c r="BF88"/>
  <c r="T88"/>
  <c r="R88"/>
  <c r="P88"/>
  <c r="BK88"/>
  <c r="J88"/>
  <c r="BE88"/>
  <c r="BI87"/>
  <c r="F34"/>
  <c i="1" r="BD52"/>
  <c i="2" r="BH87"/>
  <c r="F33"/>
  <c i="1" r="BC52"/>
  <c i="2" r="BG87"/>
  <c r="F32"/>
  <c i="1" r="BB52"/>
  <c i="2" r="BF87"/>
  <c r="J31"/>
  <c i="1" r="AW52"/>
  <c i="2" r="F31"/>
  <c i="1" r="BA52"/>
  <c i="2" r="T87"/>
  <c r="T86"/>
  <c r="T85"/>
  <c r="T84"/>
  <c r="R87"/>
  <c r="R86"/>
  <c r="R85"/>
  <c r="R84"/>
  <c r="P87"/>
  <c r="P86"/>
  <c r="P85"/>
  <c r="P84"/>
  <c i="1" r="AU52"/>
  <c i="2" r="BK87"/>
  <c r="BK86"/>
  <c r="J86"/>
  <c r="BK85"/>
  <c r="J85"/>
  <c r="BK84"/>
  <c r="J84"/>
  <c r="J56"/>
  <c r="J27"/>
  <c i="1" r="AG52"/>
  <c i="2" r="J87"/>
  <c r="BE87"/>
  <c r="J30"/>
  <c i="1" r="AV52"/>
  <c i="2" r="F30"/>
  <c i="1" r="AZ52"/>
  <c i="2" r="J58"/>
  <c r="J57"/>
  <c r="J80"/>
  <c r="F80"/>
  <c r="F78"/>
  <c r="E76"/>
  <c r="J51"/>
  <c r="F51"/>
  <c r="F49"/>
  <c r="E47"/>
  <c r="J36"/>
  <c r="J18"/>
  <c r="E18"/>
  <c r="F81"/>
  <c r="F52"/>
  <c r="J17"/>
  <c r="J12"/>
  <c r="J78"/>
  <c r="J49"/>
  <c r="E7"/>
  <c r="E74"/>
  <c r="E45"/>
  <c i="1" r="BD51"/>
  <c r="W30"/>
  <c r="BC51"/>
  <c r="W29"/>
  <c r="BB51"/>
  <c r="W28"/>
  <c r="BA51"/>
  <c r="W27"/>
  <c r="AZ51"/>
  <c r="W26"/>
  <c r="AY51"/>
  <c r="AX51"/>
  <c r="AW51"/>
  <c r="AK27"/>
  <c r="AV51"/>
  <c r="AK26"/>
  <c r="AU51"/>
  <c r="AT51"/>
  <c r="AS51"/>
  <c r="AG51"/>
  <c r="AK23"/>
  <c r="AT54"/>
  <c r="AN54"/>
  <c r="AT53"/>
  <c r="AN53"/>
  <c r="AT52"/>
  <c r="AN52"/>
  <c r="AN51"/>
  <c r="L47"/>
  <c r="AM46"/>
  <c r="L46"/>
  <c r="AM44"/>
  <c r="L44"/>
  <c r="L42"/>
  <c r="L41"/>
  <c r="AK32"/>
</calcChain>
</file>

<file path=xl/sharedStrings.xml><?xml version="1.0" encoding="utf-8"?>
<sst xmlns="http://schemas.openxmlformats.org/spreadsheetml/2006/main">
  <si>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</si>
  <si>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</si>
  <si>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</si>
  <si>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</si>
  <si>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</si>
  <si>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</si>
  <si>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</si>
  <si>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{a11e6701-a451-4ac3-8a71-0f28b08c26e2}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</si>
  <si>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</si>
  <si>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</si>
  <si>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</si>
  <si>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</si>
  <si>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</si>
  <si>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</si>
  <si>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</si>
  <si>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</si>
  <si>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60-2017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</si>
  <si>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</si>
  <si>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</si>
  <si>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Rekonstrukce MK Pivovarská, obec Bořanovice</t>
  </si>
  <si>
    <t>KSO:</t>
  </si>
  <si>
    <t/>
  </si>
  <si>
    <t>CC-CZ:</t>
  </si>
  <si>
    <t>Místo:</t>
  </si>
  <si>
    <t>Bořanovice</t>
  </si>
  <si>
    <t>Datum:</t>
  </si>
  <si>
    <t>4. 1. 2018</t>
  </si>
  <si>
    <t>Zadavatel:</t>
  </si>
  <si>
    <t>IČ:</t>
  </si>
  <si>
    <t>00240061</t>
  </si>
  <si>
    <t>Obec Bořanovice</t>
  </si>
  <si>
    <t>DIČ:</t>
  </si>
  <si>
    <t>Uchazeč:</t>
  </si>
  <si>
    <t>Vyplň údaj</t>
  </si>
  <si>
    <t>Projektant:</t>
  </si>
  <si>
    <t>62584332</t>
  </si>
  <si>
    <t>Sinpps s.r.o.</t>
  </si>
  <si>
    <t>CZ62584332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</si>
  <si>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</si>
  <si>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</si>
  <si>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</si>
  <si>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</si>
  <si>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</si>
  <si>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</si>
  <si>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</si>
  <si>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</si>
  <si>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</si>
  <si>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</si>
  <si>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</si>
  <si>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</si>
  <si>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</si>
  <si>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</si>
  <si>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</si>
  <si>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</si>
  <si>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</si>
  <si>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</si>
  <si>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</si>
  <si>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</si>
  <si>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</si>
  <si>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</si>
  <si>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</si>
  <si>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</si>
  <si>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</si>
  <si>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</si>
  <si>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</si>
  <si>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</si>
  <si>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</si>
  <si>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</si>
  <si>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</si>
  <si>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</si>
  <si>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</si>
  <si>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</si>
  <si>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</si>
  <si>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</si>
  <si>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</si>
  <si>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</si>
  <si>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</si>
  <si>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</si>
  <si>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</si>
  <si>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</si>
  <si>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</t>
  </si>
  <si>
    <t>STA</t>
  </si>
  <si>
    <t>1</t>
  </si>
  <si>
    <t>{825ed92c-5146-43d6-800f-e8dad8e51a16}</t>
  </si>
  <si>
    <t>2</t>
  </si>
  <si>
    <t>SO 102</t>
  </si>
  <si>
    <t>Sanace podloží v aktivní zóně - 30% plochy ODHAD</t>
  </si>
  <si>
    <t>{ff91981f-057a-450d-897a-5e995a969b01}</t>
  </si>
  <si>
    <t>SO 901</t>
  </si>
  <si>
    <t>VRN</t>
  </si>
  <si>
    <t>{1865e3e9-6e60-43d1-8e84-024a8271eb1f}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</si>
  <si>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</si>
  <si>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</si>
  <si>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</si>
  <si>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</si>
  <si>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</si>
  <si>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</si>
  <si>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</si>
  <si>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SO 101 - Komunikace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</si>
  <si>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</si>
  <si>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</si>
  <si>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</si>
  <si>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</si>
  <si>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</si>
  <si>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</si>
  <si>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</si>
  <si>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</si>
  <si>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</si>
  <si>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</si>
  <si>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</si>
  <si>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</si>
  <si>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POZN - POZNÁMKY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</si>
  <si>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</si>
  <si>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</si>
  <si>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</si>
  <si>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</si>
  <si>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</si>
  <si>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</si>
  <si>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</si>
  <si>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</si>
  <si>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</si>
  <si>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</si>
  <si>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</si>
  <si>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</si>
  <si>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</si>
  <si>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</si>
  <si>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</si>
  <si>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</si>
  <si>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</si>
  <si>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</si>
  <si>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</si>
  <si>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113154254</t>
  </si>
  <si>
    <t>Frézování živičného krytu tl 100 mm pruh š 1 m pl do 1000 m2 s překážkami v trase</t>
  </si>
  <si>
    <t>m2</t>
  </si>
  <si>
    <t>CS ÚRS 2017 02</t>
  </si>
  <si>
    <t>4</t>
  </si>
  <si>
    <t>1835308790</t>
  </si>
  <si>
    <t>113107163</t>
  </si>
  <si>
    <t>Odstranění podkladu pl přes 50 do 200 m2 z kameniva drceného tl 250 mm</t>
  </si>
  <si>
    <t>1602307572</t>
  </si>
  <si>
    <t>3</t>
  </si>
  <si>
    <t>122301101</t>
  </si>
  <si>
    <t>Odkopávky a prokopávky nezapažené v hornině tř. 4 objem do 100 m3</t>
  </si>
  <si>
    <t>m3</t>
  </si>
  <si>
    <t>-1514337115</t>
  </si>
  <si>
    <t>122301109</t>
  </si>
  <si>
    <t>Příplatek za lepivost u odkopávek nezapažených v hornině tř. 4</t>
  </si>
  <si>
    <t>-741780037</t>
  </si>
  <si>
    <t>5</t>
  </si>
  <si>
    <t>132301101</t>
  </si>
  <si>
    <t>Hloubení rýh š do 600 mm v hornině tř. 4 objemu do 100 m3</t>
  </si>
  <si>
    <t>1420278055</t>
  </si>
  <si>
    <t>6</t>
  </si>
  <si>
    <t>132301109</t>
  </si>
  <si>
    <t>Příplatek za lepivost k hloubení rýh š do 600 mm v hornině tř. 4</t>
  </si>
  <si>
    <t>-569948262</t>
  </si>
  <si>
    <t>7</t>
  </si>
  <si>
    <t>132301201</t>
  </si>
  <si>
    <t>Hloubení rýh š do 2000 mm v hornině tř. 4 objemu do 100 m3 - chráničky</t>
  </si>
  <si>
    <t>813431576</t>
  </si>
  <si>
    <t>8</t>
  </si>
  <si>
    <t>132301209</t>
  </si>
  <si>
    <t>Příplatek za lepivost k hloubení rýh š do 2000 mm v hornině tř. 4 - chráničky</t>
  </si>
  <si>
    <t>-1307366540</t>
  </si>
  <si>
    <t>9</t>
  </si>
  <si>
    <t>162701105</t>
  </si>
  <si>
    <t>Vodorovné přemístění do 10000 m výkopku/sypaniny z horniny tř. 1 až 4</t>
  </si>
  <si>
    <t>-208815679</t>
  </si>
  <si>
    <t>VV</t>
  </si>
  <si>
    <t>177+21+33</t>
  </si>
  <si>
    <t>10</t>
  </si>
  <si>
    <t>162701109</t>
  </si>
  <si>
    <t>Příplatek k vodorovnému přemístění výkopku/sypaniny z horniny tř. 1 až 4 ZKD 1000 m přes 10000 m (15x)</t>
  </si>
  <si>
    <t>1847360829</t>
  </si>
  <si>
    <t>231*15</t>
  </si>
  <si>
    <t>11</t>
  </si>
  <si>
    <t>181102302</t>
  </si>
  <si>
    <t>Úprava pláně v zářezech se zhutněním</t>
  </si>
  <si>
    <t>349233358</t>
  </si>
  <si>
    <t>12</t>
  </si>
  <si>
    <t>181301101</t>
  </si>
  <si>
    <t>Rozprostření ornice tl vrstvy do 100 mm pl do 500 m2 v rovině nebo ve svahu do 1:5</t>
  </si>
  <si>
    <t>1873702858</t>
  </si>
  <si>
    <t>13</t>
  </si>
  <si>
    <t>181411131</t>
  </si>
  <si>
    <t>Založení parkového trávníku výsevem plochy do 1000 m2 v rovině a ve svahu do 1:5</t>
  </si>
  <si>
    <t>-1880634177</t>
  </si>
  <si>
    <t>14</t>
  </si>
  <si>
    <t>M</t>
  </si>
  <si>
    <t>005724100</t>
  </si>
  <si>
    <t>osivo směs travní parková</t>
  </si>
  <si>
    <t>kg</t>
  </si>
  <si>
    <t>-104691263</t>
  </si>
  <si>
    <t>200*0,015 'Přepočtené koeficientem množství</t>
  </si>
  <si>
    <t>122101401</t>
  </si>
  <si>
    <t xml:space="preserve">Vykopávky v zemníku na suchu v hornině tř. 1 a 2 objem do 100 m3  - příprava pláňe chodníku - dovoz</t>
  </si>
  <si>
    <t>1279904709</t>
  </si>
  <si>
    <t>16</t>
  </si>
  <si>
    <t>103641000</t>
  </si>
  <si>
    <t xml:space="preserve">zemina pro terénní úpravy - tříděná  - příprava pláňe chodníku - dovoz</t>
  </si>
  <si>
    <t>t</t>
  </si>
  <si>
    <t>161938167</t>
  </si>
  <si>
    <t>96,6*1,4</t>
  </si>
  <si>
    <t>17</t>
  </si>
  <si>
    <t>162701105-2</t>
  </si>
  <si>
    <t>Vodorovné přemístění do 10000 m výkopku/sypaniny z horniny tř. 1 až 4 - dovoz</t>
  </si>
  <si>
    <t>1418113535</t>
  </si>
  <si>
    <t>18</t>
  </si>
  <si>
    <t>162701109-2</t>
  </si>
  <si>
    <t>Příplatek k vodorovnému přemístění výkopku/sypaniny z horniny tř. 1 až 4 ZKD 1000 m přes 10000 m (15x) - dovoz</t>
  </si>
  <si>
    <t>525747074</t>
  </si>
  <si>
    <t>96,6*15</t>
  </si>
  <si>
    <t>Komunikace pozemní</t>
  </si>
  <si>
    <t>19</t>
  </si>
  <si>
    <t>564551111</t>
  </si>
  <si>
    <t>Zřízení podsypu nebo podkladu ze sypaniny tl 150 mm - chráničky</t>
  </si>
  <si>
    <t>-1486084592</t>
  </si>
  <si>
    <t>55*0,75</t>
  </si>
  <si>
    <t>20</t>
  </si>
  <si>
    <t>564251111</t>
  </si>
  <si>
    <t>Podklad nebo podsyp z písku tl 150 mm - chráničky</t>
  </si>
  <si>
    <t>821390052</t>
  </si>
  <si>
    <t>R54</t>
  </si>
  <si>
    <t>Kabelová chránička vč. protahovacího lanka - chráničky</t>
  </si>
  <si>
    <t>m</t>
  </si>
  <si>
    <t>1578489359</t>
  </si>
  <si>
    <t>22</t>
  </si>
  <si>
    <t>R567134113</t>
  </si>
  <si>
    <t>Obetonování potrubí SC C 12/15 (PB III) tl 200 mm - chráničky (srovnatelně, přepočteno)</t>
  </si>
  <si>
    <t>-159757308</t>
  </si>
  <si>
    <t>23</t>
  </si>
  <si>
    <t>564871116</t>
  </si>
  <si>
    <t>Podklad ze štěrkodrtě ŠD tl 350 mm - chráničky</t>
  </si>
  <si>
    <t>-1576757124</t>
  </si>
  <si>
    <t>24</t>
  </si>
  <si>
    <t>564561111</t>
  </si>
  <si>
    <t>Zřízení podsypu nebo podkladu ze sypaniny tl 200 mm - příprava pláňe chodníku</t>
  </si>
  <si>
    <t>1290443160</t>
  </si>
  <si>
    <t>25</t>
  </si>
  <si>
    <t>564861111</t>
  </si>
  <si>
    <t>Podklad ze štěrkodrtě ŠD tl 200 mm</t>
  </si>
  <si>
    <t>1069013445</t>
  </si>
  <si>
    <t>26</t>
  </si>
  <si>
    <t>564871111</t>
  </si>
  <si>
    <t>Podklad ze štěrkodrtě ŠD tl 250 mm</t>
  </si>
  <si>
    <t>50647298</t>
  </si>
  <si>
    <t>27</t>
  </si>
  <si>
    <t>573111112</t>
  </si>
  <si>
    <t>Postřik živičný infiltrační s posypem z asfaltu množství 1 kg/m2</t>
  </si>
  <si>
    <t>-1733661708</t>
  </si>
  <si>
    <t>28</t>
  </si>
  <si>
    <t>573211109</t>
  </si>
  <si>
    <t>Postřik živičný spojovací z asfaltu v množství 0,50 kg/m2</t>
  </si>
  <si>
    <t>1389998276</t>
  </si>
  <si>
    <t>1490-493</t>
  </si>
  <si>
    <t>29</t>
  </si>
  <si>
    <t>577155112</t>
  </si>
  <si>
    <t>Asfaltový beton vrstva ložní ACL 16+ 50/70 (ABH) tl 60 mm š do 3 m z nemodifikovaného asfaltu</t>
  </si>
  <si>
    <t>-204698428</t>
  </si>
  <si>
    <t>30</t>
  </si>
  <si>
    <t>573211107</t>
  </si>
  <si>
    <t>Postřik živičný spojovací z asfaltu v množství 0,30 kg/m2</t>
  </si>
  <si>
    <t>1342135747</t>
  </si>
  <si>
    <t>31</t>
  </si>
  <si>
    <t>577134111</t>
  </si>
  <si>
    <t>Asfaltový beton vrstva obrusná ACO 11+ 50/70 (ABS) tř. I tl 40 mm š do 3 m z nemodifikovaného asfaltu</t>
  </si>
  <si>
    <t>-709897562</t>
  </si>
  <si>
    <t>32</t>
  </si>
  <si>
    <t>599141111</t>
  </si>
  <si>
    <t>Vyplnění spár mezi silničními dílci živičnou zálivkou (včetně nalití svislých stěn obrub)</t>
  </si>
  <si>
    <t>1975763044</t>
  </si>
  <si>
    <t>89+525</t>
  </si>
  <si>
    <t>33</t>
  </si>
  <si>
    <t>578143113</t>
  </si>
  <si>
    <t>Litý asfalt MA 11 (LAS) tl 40 mm š do 3 m z nemodifikovaného asfaltu</t>
  </si>
  <si>
    <t>-703993071</t>
  </si>
  <si>
    <t>8+8</t>
  </si>
  <si>
    <t>34</t>
  </si>
  <si>
    <t>578901114</t>
  </si>
  <si>
    <t>Zdrsňovací posyp litého asfaltu v množství 10 kg/m2</t>
  </si>
  <si>
    <t>527153803</t>
  </si>
  <si>
    <t>Trubní vedení</t>
  </si>
  <si>
    <t>35</t>
  </si>
  <si>
    <t>899331111</t>
  </si>
  <si>
    <t>Výšková úprava uličního vstupu nebo vpusti do 200 mm zvýšením poklopu</t>
  </si>
  <si>
    <t>kus</t>
  </si>
  <si>
    <t>-2033537706</t>
  </si>
  <si>
    <t>36</t>
  </si>
  <si>
    <t>286619350</t>
  </si>
  <si>
    <t>poklop litinový TEGRA 600 D400</t>
  </si>
  <si>
    <t>1253515729</t>
  </si>
  <si>
    <t>37</t>
  </si>
  <si>
    <t>R20</t>
  </si>
  <si>
    <t>Zrušení stávající uliční vpusti / revizní šachty, vč. vybourání tělesa, odvozu a skládkovného</t>
  </si>
  <si>
    <t>512</t>
  </si>
  <si>
    <t>396827621</t>
  </si>
  <si>
    <t>38</t>
  </si>
  <si>
    <t>R21</t>
  </si>
  <si>
    <t>Montáž tělesa uliční vpusti / revizní šachty, včetně obsypu, hutnění, zemních prací odvozu a skládkovného</t>
  </si>
  <si>
    <t>-549470345</t>
  </si>
  <si>
    <t>39</t>
  </si>
  <si>
    <t>871365211A</t>
  </si>
  <si>
    <t>Kanalizační potrubí z tvrdého PVC-systém KG tuhost třídy SN4</t>
  </si>
  <si>
    <t>1560821814</t>
  </si>
  <si>
    <t>40</t>
  </si>
  <si>
    <t>286618760</t>
  </si>
  <si>
    <t>dno šachty 600 KG typ T</t>
  </si>
  <si>
    <t>CS ÚRS 2016 01</t>
  </si>
  <si>
    <t>684717552</t>
  </si>
  <si>
    <t>41</t>
  </si>
  <si>
    <t>286618760-2</t>
  </si>
  <si>
    <t>dno šachty 600 KG typ X</t>
  </si>
  <si>
    <t>394086799</t>
  </si>
  <si>
    <t>42</t>
  </si>
  <si>
    <t>286618710</t>
  </si>
  <si>
    <t>dno šachty 600 KG koncový díl</t>
  </si>
  <si>
    <t>-1218471558</t>
  </si>
  <si>
    <t>43</t>
  </si>
  <si>
    <t>286618710-2</t>
  </si>
  <si>
    <t>dno šachty 600 KG přímá</t>
  </si>
  <si>
    <t>363729634</t>
  </si>
  <si>
    <t>44</t>
  </si>
  <si>
    <t>286619260</t>
  </si>
  <si>
    <t>roura šachtová korugovaná 600 1 m</t>
  </si>
  <si>
    <t>566357091</t>
  </si>
  <si>
    <t>45</t>
  </si>
  <si>
    <t>286619410</t>
  </si>
  <si>
    <t>adaptér teleskopický 600 D400 vč.těsnění</t>
  </si>
  <si>
    <t>1204803730</t>
  </si>
  <si>
    <t>46</t>
  </si>
  <si>
    <t>286619330</t>
  </si>
  <si>
    <t>poklop litinový 600 B125</t>
  </si>
  <si>
    <t>1363091613</t>
  </si>
  <si>
    <t>47</t>
  </si>
  <si>
    <t>286617890</t>
  </si>
  <si>
    <t>kalový koš pro uliční vpusť</t>
  </si>
  <si>
    <t>-399787432</t>
  </si>
  <si>
    <t>48</t>
  </si>
  <si>
    <t>286619380</t>
  </si>
  <si>
    <t>mříž litinová D400</t>
  </si>
  <si>
    <t>-1886237498</t>
  </si>
  <si>
    <t>Ostatní konstrukce a práce, bourání</t>
  </si>
  <si>
    <t>49</t>
  </si>
  <si>
    <t>919112213</t>
  </si>
  <si>
    <t>Řezání spár pro vytvoření komůrky š 10 mm hl 25 mm pro těsnící zálivku v živičném krytu</t>
  </si>
  <si>
    <t>1594879479</t>
  </si>
  <si>
    <t>50</t>
  </si>
  <si>
    <t>919735111</t>
  </si>
  <si>
    <t>Řezání stávajícího živičného krytu hl do 50 mm</t>
  </si>
  <si>
    <t>1657955730</t>
  </si>
  <si>
    <t>51</t>
  </si>
  <si>
    <t>919735112</t>
  </si>
  <si>
    <t>Řezání stávajícího živičného krytu hl do 100 mm</t>
  </si>
  <si>
    <t>846967552</t>
  </si>
  <si>
    <t>52</t>
  </si>
  <si>
    <t>938909311</t>
  </si>
  <si>
    <t>Čištění vozovek metením strojně podkladu nebo krytu betonového nebo živičného</t>
  </si>
  <si>
    <t>244234128</t>
  </si>
  <si>
    <t>53</t>
  </si>
  <si>
    <t>966008213</t>
  </si>
  <si>
    <t>Bourání odvodňovacího žlabu z betonových příkopových tvárnic š do 1 200 mm</t>
  </si>
  <si>
    <t>2013905403</t>
  </si>
  <si>
    <t>54</t>
  </si>
  <si>
    <t>916131213</t>
  </si>
  <si>
    <t>Osazení silničního obrubníku betonového stojatého s boční opěrou do lože z betonu prostého</t>
  </si>
  <si>
    <t>1903875592</t>
  </si>
  <si>
    <t>55</t>
  </si>
  <si>
    <t>592174600</t>
  </si>
  <si>
    <t>obrubník betonový chodníkový ABO 2-15 100x15x25 cm</t>
  </si>
  <si>
    <t>518696920</t>
  </si>
  <si>
    <t>56</t>
  </si>
  <si>
    <t>592174160</t>
  </si>
  <si>
    <t>obrubník betonový 100x10x25 cm</t>
  </si>
  <si>
    <t>-164191303</t>
  </si>
  <si>
    <t>57</t>
  </si>
  <si>
    <t>919726122</t>
  </si>
  <si>
    <t>Geotextilie pro ochranu, separaci a filtraci netkaná měrná hmotnost do 300 g/m2</t>
  </si>
  <si>
    <t>-579700776</t>
  </si>
  <si>
    <t>58</t>
  </si>
  <si>
    <t>R29</t>
  </si>
  <si>
    <t>Montáž plastové zaklapávací chráničky do DN150 vč dodání, zemních prací, obetonování tl 150 mm, skládkovného a se zhutněným zásypem</t>
  </si>
  <si>
    <t>-166001344</t>
  </si>
  <si>
    <t>59</t>
  </si>
  <si>
    <t>R916781111</t>
  </si>
  <si>
    <t>Zpomalovací asfaltový práh pro přejezdovou rychlost 30 km/h š. 90 cm (obdoba MP-59)</t>
  </si>
  <si>
    <t>-980316501</t>
  </si>
  <si>
    <t>997</t>
  </si>
  <si>
    <t>Přesun sutě</t>
  </si>
  <si>
    <t>60</t>
  </si>
  <si>
    <t>997211511</t>
  </si>
  <si>
    <t>Vodorovná doprava suti po suchu na vzdálenost do 1 km</t>
  </si>
  <si>
    <t>-496714041</t>
  </si>
  <si>
    <t>61</t>
  </si>
  <si>
    <t>997211519</t>
  </si>
  <si>
    <t>Příplatek ZKD 1 km u vodorovné dopravy suti (24x)</t>
  </si>
  <si>
    <t>142670641</t>
  </si>
  <si>
    <t>663,458*24</t>
  </si>
  <si>
    <t>62</t>
  </si>
  <si>
    <t>997221815</t>
  </si>
  <si>
    <t>Poplatek za uložení betonového odpadu na skládce (skládkovné)</t>
  </si>
  <si>
    <t>-1242060544</t>
  </si>
  <si>
    <t>63</t>
  </si>
  <si>
    <t>997221845R</t>
  </si>
  <si>
    <t>Poplatek za uložení odpadu z asfaltových povrchů na skládce (skládkovné)</t>
  </si>
  <si>
    <t>-1292479474</t>
  </si>
  <si>
    <t>64</t>
  </si>
  <si>
    <t>997221855</t>
  </si>
  <si>
    <t>Poplatek za uložení odpadu z kameniva na skládce (skládkovné)</t>
  </si>
  <si>
    <t>1754963197</t>
  </si>
  <si>
    <t>65</t>
  </si>
  <si>
    <t>171201211</t>
  </si>
  <si>
    <t>Poplatek za uložení odpadu ze sypaniny na skládce (skládkovné)</t>
  </si>
  <si>
    <t>-365459515</t>
  </si>
  <si>
    <t>231*1,6</t>
  </si>
  <si>
    <t>998</t>
  </si>
  <si>
    <t>Přesun hmot</t>
  </si>
  <si>
    <t>66</t>
  </si>
  <si>
    <t>998223011</t>
  </si>
  <si>
    <t>Přesun hmot pro pozemní komunikace s krytem dlážděným</t>
  </si>
  <si>
    <t>-1602345592</t>
  </si>
  <si>
    <t>67</t>
  </si>
  <si>
    <t>998223094</t>
  </si>
  <si>
    <t>Příplatek k přesunu hmot pro pozemní komunikace s krytem dlážděným za zvětšený přesun do 5000 m</t>
  </si>
  <si>
    <t>653876943</t>
  </si>
  <si>
    <t>68</t>
  </si>
  <si>
    <t>998223095</t>
  </si>
  <si>
    <t>Příplatek k přesunu hmot pro pozemní komunikace s krytem dlážděným za zvětšený přesun ZKD 5000 m (4x)</t>
  </si>
  <si>
    <t>1616666692</t>
  </si>
  <si>
    <t>260,616*4</t>
  </si>
  <si>
    <t>POZN</t>
  </si>
  <si>
    <t>POZNÁMKY</t>
  </si>
  <si>
    <t>69</t>
  </si>
  <si>
    <t>POZNÁMKA 1:</t>
  </si>
  <si>
    <t>U POLOŽEK, KTERÉ NEMAJÍ POPIS VÝKAZŮ VÝMĚR A NEBO NEMAJÍ POMOCNOU KALKULACI, BYLO MNOŽSTVÍ ODEČTENO RUČNĚ ZE SITUACE ČI PŘÍČNÉHO ŘEZU DWG.</t>
  </si>
  <si>
    <t>-1930330456</t>
  </si>
  <si>
    <t>70</t>
  </si>
  <si>
    <t>POZNÁMKA 2:</t>
  </si>
  <si>
    <t>NĚKTERÉ POLOŽKY V SOUPISU PRACÍ JSOU AGREGOVANÉ, TZN. JEJICH CELKOVÉ OHODNOCENÍ MUSÍ OBSAHOVAT VEŠKERÉ SOUVISEJÍCÍ ČINNOSTI.</t>
  </si>
  <si>
    <t>1424847141</t>
  </si>
  <si>
    <t>71</t>
  </si>
  <si>
    <t>POZNÁMKA 3:</t>
  </si>
  <si>
    <t>FAKTURACE BUDE PROVÁDĚNA DLE SKUTEČNÝCH VÝMĚR ZJIŠTĚNÝCH NA STAVBĚ PŘI REALIZACI.</t>
  </si>
  <si>
    <t>868427595</t>
  </si>
  <si>
    <t>SO 102 - Sanace podloží v aktivní zóně - 30% plochy ODHAD</t>
  </si>
  <si>
    <t>Odstranění podkladu pl přes 50 do 200 m2 z kameniva drceného tl 300 mm</t>
  </si>
  <si>
    <t>2045361787</t>
  </si>
  <si>
    <t>4252728</t>
  </si>
  <si>
    <t>564851111</t>
  </si>
  <si>
    <t>Podklad ze štěrkodrtě ŠD tl 150 mm</t>
  </si>
  <si>
    <t>2063846109</t>
  </si>
  <si>
    <t>2*447</t>
  </si>
  <si>
    <t>1407950074</t>
  </si>
  <si>
    <t>1705863252</t>
  </si>
  <si>
    <t>1920359545</t>
  </si>
  <si>
    <t>196,68*24</t>
  </si>
  <si>
    <t>289622356</t>
  </si>
  <si>
    <t>SO 901 -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</si>
  <si>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</si>
  <si>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</si>
  <si>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</si>
  <si>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</si>
  <si>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</si>
  <si>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</si>
  <si>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</si>
  <si>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Vedlejší rozpočtové náklady</t>
  </si>
  <si>
    <t>VRN1</t>
  </si>
  <si>
    <t>Průzkumné, geodetické a projektové práce</t>
  </si>
  <si>
    <t>012103000</t>
  </si>
  <si>
    <t>Geodetické práce před výstavbou - vytyčení stáv. inženýrských sítí</t>
  </si>
  <si>
    <t>kpl</t>
  </si>
  <si>
    <t>CS ÚRS 2017 01</t>
  </si>
  <si>
    <t>1024</t>
  </si>
  <si>
    <t>1377896697</t>
  </si>
  <si>
    <t>012203000</t>
  </si>
  <si>
    <t>Geodetické práce při provádění stavby - vytyčení stavby</t>
  </si>
  <si>
    <t>-1171089939</t>
  </si>
  <si>
    <t>012303000</t>
  </si>
  <si>
    <t>Geodetické práce po výstavbě - zaměření skutečného provedení</t>
  </si>
  <si>
    <t>-471676502</t>
  </si>
  <si>
    <t>013244000</t>
  </si>
  <si>
    <t>Dokumentace pro provádění stavby - zpracování projektu DIO</t>
  </si>
  <si>
    <t>1974268143</t>
  </si>
  <si>
    <t>013254000</t>
  </si>
  <si>
    <t>Dokumentace skutečného provedení stavby</t>
  </si>
  <si>
    <t>202865023</t>
  </si>
  <si>
    <t>VRN3</t>
  </si>
  <si>
    <t>Zařízení staveniště</t>
  </si>
  <si>
    <t>030001000</t>
  </si>
  <si>
    <t>Zařízení staveniště (1% z ceny SO)</t>
  </si>
  <si>
    <t>689180086</t>
  </si>
  <si>
    <t>034403000</t>
  </si>
  <si>
    <t>Dopravní značení na staveništi - realizace DIO, vč. projednání a DIR</t>
  </si>
  <si>
    <t>-500035636</t>
  </si>
  <si>
    <t>034503000</t>
  </si>
  <si>
    <t>Informační tabule na staveništi</t>
  </si>
  <si>
    <t>1737339507</t>
  </si>
  <si>
    <t>VRN4</t>
  </si>
  <si>
    <t>Inženýrská činnost</t>
  </si>
  <si>
    <t>043002000</t>
  </si>
  <si>
    <t>Zkoušky a ostatní měření - Statická zatěžovací zkouška (kontrola únosnosti pláně Edef,2)</t>
  </si>
  <si>
    <t>132714493</t>
  </si>
  <si>
    <t>043194000</t>
  </si>
  <si>
    <t>Ostatní zkoušky - Kamerový průzkum UV před a po realizaci</t>
  </si>
  <si>
    <t>995442538</t>
  </si>
  <si>
    <t>VRN6</t>
  </si>
  <si>
    <t>Územní vlivy</t>
  </si>
  <si>
    <t>060001000</t>
  </si>
  <si>
    <t xml:space="preserve">Územní vlivy </t>
  </si>
  <si>
    <t>-75333491</t>
  </si>
  <si>
    <t>VRN7</t>
  </si>
  <si>
    <t>Provozní vlivy</t>
  </si>
  <si>
    <t>070001000</t>
  </si>
  <si>
    <t>Provozní vlivy (1% z ceny SO)</t>
  </si>
  <si>
    <t>-68633985</t>
  </si>
  <si>
    <t>VRN9</t>
  </si>
  <si>
    <t>Ostatní náklady</t>
  </si>
  <si>
    <t>091002000-1</t>
  </si>
  <si>
    <t>Ostatní náklady související s objektem -tlakový proplach přípojek uličních vpustí</t>
  </si>
  <si>
    <t>-634488616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</si>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</sst>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name val="Trebuchet MS"/>
      <family val="0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  <protection locked="0"/>
    </xf>
    <xf numFmtId="0" fontId="10" fillId="3" borderId="0" xfId="0" applyFont="1" applyFill="1" applyAlignment="1" applyProtection="1">
      <alignment horizontal="left" vertical="center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left" vertical="center"/>
    </xf>
    <xf numFmtId="0" fontId="13" fillId="3" borderId="0" xfId="1" applyFont="1" applyFill="1" applyAlignment="1" applyProtection="1">
      <alignment vertical="center"/>
    </xf>
    <xf numFmtId="0" fontId="42" fillId="3" borderId="0" xfId="1" applyFill="1"/>
    <xf numFmtId="0" fontId="0" fillId="3" borderId="0" xfId="0" applyFill="1"/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4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9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" fontId="19" fillId="0" borderId="8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18" fillId="0" borderId="0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left"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20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0" fontId="2" fillId="6" borderId="11" xfId="0" applyFont="1" applyFill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1" fillId="0" borderId="18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8" fillId="0" borderId="18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8" fillId="0" borderId="23" xfId="0" applyNumberFormat="1" applyFont="1" applyBorder="1" applyAlignment="1" applyProtection="1">
      <alignment vertical="center"/>
    </xf>
    <xf numFmtId="4" fontId="28" fillId="0" borderId="24" xfId="0" applyNumberFormat="1" applyFont="1" applyBorder="1" applyAlignment="1" applyProtection="1">
      <alignment vertical="center"/>
    </xf>
    <xf numFmtId="166" fontId="28" fillId="0" borderId="24" xfId="0" applyNumberFormat="1" applyFont="1" applyBorder="1" applyAlignment="1" applyProtection="1">
      <alignment vertical="center"/>
    </xf>
    <xf numFmtId="4" fontId="28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29" fillId="3" borderId="0" xfId="1" applyFont="1" applyFill="1" applyAlignment="1">
      <alignment vertical="center"/>
    </xf>
    <xf numFmtId="0" fontId="11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7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4" fontId="22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0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2" fillId="0" borderId="0" xfId="0" applyNumberFormat="1" applyFont="1" applyAlignment="1" applyProtection="1"/>
    <xf numFmtId="166" fontId="31" fillId="0" borderId="16" xfId="0" applyNumberFormat="1" applyFont="1" applyBorder="1" applyAlignment="1" applyProtection="1"/>
    <xf numFmtId="166" fontId="31" fillId="0" borderId="17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34" fillId="0" borderId="28" xfId="0" applyFont="1" applyBorder="1" applyAlignment="1" applyProtection="1">
      <alignment horizontal="center" vertical="center"/>
    </xf>
    <xf numFmtId="49" fontId="34" fillId="0" borderId="28" xfId="0" applyNumberFormat="1" applyFont="1" applyBorder="1" applyAlignment="1" applyProtection="1">
      <alignment horizontal="left" vertical="center" wrapText="1"/>
    </xf>
    <xf numFmtId="0" fontId="34" fillId="0" borderId="28" xfId="0" applyFont="1" applyBorder="1" applyAlignment="1" applyProtection="1">
      <alignment horizontal="left" vertical="center" wrapText="1"/>
    </xf>
    <xf numFmtId="0" fontId="34" fillId="0" borderId="28" xfId="0" applyFont="1" applyBorder="1" applyAlignment="1" applyProtection="1">
      <alignment horizontal="center" vertical="center" wrapText="1"/>
    </xf>
    <xf numFmtId="167" fontId="34" fillId="0" borderId="28" xfId="0" applyNumberFormat="1" applyFont="1" applyBorder="1" applyAlignment="1" applyProtection="1">
      <alignment vertical="center"/>
    </xf>
    <xf numFmtId="4" fontId="34" fillId="4" borderId="28" xfId="0" applyNumberFormat="1" applyFont="1" applyFill="1" applyBorder="1" applyAlignment="1" applyProtection="1">
      <alignment vertical="center"/>
      <protection locked="0"/>
    </xf>
    <xf numFmtId="4" fontId="34" fillId="0" borderId="28" xfId="0" applyNumberFormat="1" applyFont="1" applyBorder="1" applyAlignment="1" applyProtection="1">
      <alignment vertical="center"/>
    </xf>
    <xf numFmtId="0" fontId="34" fillId="0" borderId="5" xfId="0" applyFont="1" applyBorder="1" applyAlignment="1">
      <alignment vertical="center"/>
    </xf>
    <xf numFmtId="0" fontId="34" fillId="4" borderId="28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>
      <alignment vertical="top"/>
      <protection locked="0"/>
    </xf>
    <xf numFmtId="0" fontId="35" fillId="0" borderId="29" xfId="0" applyFont="1" applyBorder="1" applyAlignment="1">
      <alignment vertical="center" wrapText="1"/>
      <protection locked="0"/>
    </xf>
    <xf numFmtId="0" fontId="35" fillId="0" borderId="30" xfId="0" applyFont="1" applyBorder="1" applyAlignment="1">
      <alignment vertical="center" wrapText="1"/>
      <protection locked="0"/>
    </xf>
    <xf numFmtId="0" fontId="35" fillId="0" borderId="31" xfId="0" applyFont="1" applyBorder="1" applyAlignment="1">
      <alignment vertical="center" wrapText="1"/>
      <protection locked="0"/>
    </xf>
    <xf numFmtId="0" fontId="35" fillId="0" borderId="32" xfId="0" applyFont="1" applyBorder="1" applyAlignment="1">
      <alignment horizontal="center" vertical="center" wrapText="1"/>
      <protection locked="0"/>
    </xf>
    <xf numFmtId="0" fontId="36" fillId="0" borderId="1" xfId="0" applyFont="1" applyBorder="1" applyAlignment="1">
      <alignment horizontal="center" vertical="center" wrapText="1"/>
      <protection locked="0"/>
    </xf>
    <xf numFmtId="0" fontId="35" fillId="0" borderId="33" xfId="0" applyFont="1" applyBorder="1" applyAlignment="1">
      <alignment horizontal="center" vertical="center" wrapText="1"/>
      <protection locked="0"/>
    </xf>
    <xf numFmtId="0" fontId="35" fillId="0" borderId="32" xfId="0" applyFont="1" applyBorder="1" applyAlignment="1">
      <alignment vertical="center" wrapText="1"/>
      <protection locked="0"/>
    </xf>
    <xf numFmtId="0" fontId="37" fillId="0" borderId="34" xfId="0" applyFont="1" applyBorder="1" applyAlignment="1">
      <alignment horizontal="left" wrapText="1"/>
      <protection locked="0"/>
    </xf>
    <xf numFmtId="0" fontId="35" fillId="0" borderId="33" xfId="0" applyFont="1" applyBorder="1" applyAlignment="1">
      <alignment vertical="center" wrapText="1"/>
      <protection locked="0"/>
    </xf>
    <xf numFmtId="0" fontId="37" fillId="0" borderId="1" xfId="0" applyFont="1" applyBorder="1" applyAlignment="1">
      <alignment horizontal="left" vertical="center" wrapText="1"/>
      <protection locked="0"/>
    </xf>
    <xf numFmtId="0" fontId="38" fillId="0" borderId="1" xfId="0" applyFont="1" applyBorder="1" applyAlignment="1">
      <alignment horizontal="left" vertical="center" wrapText="1"/>
      <protection locked="0"/>
    </xf>
    <xf numFmtId="0" fontId="38" fillId="0" borderId="32" xfId="0" applyFont="1" applyBorder="1" applyAlignment="1">
      <alignment vertical="center" wrapText="1"/>
      <protection locked="0"/>
    </xf>
    <xf numFmtId="0" fontId="38" fillId="0" borderId="1" xfId="0" applyFont="1" applyBorder="1" applyAlignment="1">
      <alignment vertical="center" wrapText="1"/>
      <protection locked="0"/>
    </xf>
    <xf numFmtId="0" fontId="38" fillId="0" borderId="1" xfId="0" applyFont="1" applyBorder="1" applyAlignment="1">
      <alignment vertical="center"/>
      <protection locked="0"/>
    </xf>
    <xf numFmtId="0" fontId="38" fillId="0" borderId="1" xfId="0" applyFont="1" applyBorder="1" applyAlignment="1">
      <alignment horizontal="left" vertical="center"/>
      <protection locked="0"/>
    </xf>
    <xf numFmtId="49" fontId="38" fillId="0" borderId="1" xfId="0" applyNumberFormat="1" applyFont="1" applyBorder="1" applyAlignment="1">
      <alignment horizontal="left" vertical="center" wrapText="1"/>
      <protection locked="0"/>
    </xf>
    <xf numFmtId="49" fontId="38" fillId="0" borderId="1" xfId="0" applyNumberFormat="1" applyFont="1" applyBorder="1" applyAlignment="1">
      <alignment vertical="center" wrapText="1"/>
      <protection locked="0"/>
    </xf>
    <xf numFmtId="0" fontId="35" fillId="0" borderId="35" xfId="0" applyFont="1" applyBorder="1" applyAlignment="1">
      <alignment vertical="center" wrapText="1"/>
      <protection locked="0"/>
    </xf>
    <xf numFmtId="0" fontId="39" fillId="0" borderId="34" xfId="0" applyFont="1" applyBorder="1" applyAlignment="1">
      <alignment vertical="center" wrapText="1"/>
      <protection locked="0"/>
    </xf>
    <xf numFmtId="0" fontId="35" fillId="0" borderId="36" xfId="0" applyFont="1" applyBorder="1" applyAlignment="1">
      <alignment vertical="center" wrapText="1"/>
      <protection locked="0"/>
    </xf>
    <xf numFmtId="0" fontId="35" fillId="0" borderId="1" xfId="0" applyFont="1" applyBorder="1" applyAlignment="1">
      <alignment vertical="top"/>
      <protection locked="0"/>
    </xf>
    <xf numFmtId="0" fontId="35" fillId="0" borderId="0" xfId="0" applyFont="1" applyAlignment="1">
      <alignment vertical="top"/>
      <protection locked="0"/>
    </xf>
    <xf numFmtId="0" fontId="35" fillId="0" borderId="29" xfId="0" applyFont="1" applyBorder="1" applyAlignment="1">
      <alignment horizontal="left" vertical="center"/>
      <protection locked="0"/>
    </xf>
    <xf numFmtId="0" fontId="35" fillId="0" borderId="30" xfId="0" applyFont="1" applyBorder="1" applyAlignment="1">
      <alignment horizontal="left" vertical="center"/>
      <protection locked="0"/>
    </xf>
    <xf numFmtId="0" fontId="35" fillId="0" borderId="31" xfId="0" applyFont="1" applyBorder="1" applyAlignment="1">
      <alignment horizontal="left" vertical="center"/>
      <protection locked="0"/>
    </xf>
    <xf numFmtId="0" fontId="35" fillId="0" borderId="32" xfId="0" applyFont="1" applyBorder="1" applyAlignment="1">
      <alignment horizontal="left" vertical="center"/>
      <protection locked="0"/>
    </xf>
    <xf numFmtId="0" fontId="36" fillId="0" borderId="1" xfId="0" applyFont="1" applyBorder="1" applyAlignment="1">
      <alignment horizontal="center" vertical="center"/>
      <protection locked="0"/>
    </xf>
    <xf numFmtId="0" fontId="35" fillId="0" borderId="33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/>
      <protection locked="0"/>
    </xf>
    <xf numFmtId="0" fontId="40" fillId="0" borderId="0" xfId="0" applyFont="1" applyAlignment="1">
      <alignment horizontal="left" vertical="center"/>
      <protection locked="0"/>
    </xf>
    <xf numFmtId="0" fontId="37" fillId="0" borderId="34" xfId="0" applyFont="1" applyBorder="1" applyAlignment="1">
      <alignment horizontal="left" vertical="center"/>
      <protection locked="0"/>
    </xf>
    <xf numFmtId="0" fontId="37" fillId="0" borderId="34" xfId="0" applyFont="1" applyBorder="1" applyAlignment="1">
      <alignment horizontal="center" vertical="center"/>
      <protection locked="0"/>
    </xf>
    <xf numFmtId="0" fontId="40" fillId="0" borderId="34" xfId="0" applyFont="1" applyBorder="1" applyAlignment="1">
      <alignment horizontal="left" vertical="center"/>
      <protection locked="0"/>
    </xf>
    <xf numFmtId="0" fontId="41" fillId="0" borderId="1" xfId="0" applyFont="1" applyBorder="1" applyAlignment="1">
      <alignment horizontal="left" vertical="center"/>
      <protection locked="0"/>
    </xf>
    <xf numFmtId="0" fontId="38" fillId="0" borderId="0" xfId="0" applyFont="1" applyAlignment="1">
      <alignment horizontal="left" vertical="center"/>
      <protection locked="0"/>
    </xf>
    <xf numFmtId="0" fontId="38" fillId="0" borderId="1" xfId="0" applyFont="1" applyBorder="1" applyAlignment="1">
      <alignment horizontal="center" vertical="center"/>
      <protection locked="0"/>
    </xf>
    <xf numFmtId="0" fontId="38" fillId="0" borderId="32" xfId="0" applyFont="1" applyBorder="1" applyAlignment="1">
      <alignment horizontal="left" vertical="center"/>
      <protection locked="0"/>
    </xf>
    <xf numFmtId="0" fontId="38" fillId="2" borderId="1" xfId="0" applyFont="1" applyFill="1" applyBorder="1" applyAlignment="1">
      <alignment horizontal="left" vertical="center"/>
      <protection locked="0"/>
    </xf>
    <xf numFmtId="0" fontId="38" fillId="2" borderId="1" xfId="0" applyFont="1" applyFill="1" applyBorder="1" applyAlignment="1">
      <alignment horizontal="center" vertical="center"/>
      <protection locked="0"/>
    </xf>
    <xf numFmtId="0" fontId="35" fillId="0" borderId="35" xfId="0" applyFont="1" applyBorder="1" applyAlignment="1">
      <alignment horizontal="left" vertical="center"/>
      <protection locked="0"/>
    </xf>
    <xf numFmtId="0" fontId="39" fillId="0" borderId="34" xfId="0" applyFont="1" applyBorder="1" applyAlignment="1">
      <alignment horizontal="left" vertical="center"/>
      <protection locked="0"/>
    </xf>
    <xf numFmtId="0" fontId="35" fillId="0" borderId="36" xfId="0" applyFont="1" applyBorder="1" applyAlignment="1">
      <alignment horizontal="left" vertical="center"/>
      <protection locked="0"/>
    </xf>
    <xf numFmtId="0" fontId="35" fillId="0" borderId="1" xfId="0" applyFont="1" applyBorder="1" applyAlignment="1">
      <alignment horizontal="left" vertical="center"/>
      <protection locked="0"/>
    </xf>
    <xf numFmtId="0" fontId="39" fillId="0" borderId="1" xfId="0" applyFont="1" applyBorder="1" applyAlignment="1">
      <alignment horizontal="left" vertical="center"/>
      <protection locked="0"/>
    </xf>
    <xf numFmtId="0" fontId="40" fillId="0" borderId="1" xfId="0" applyFont="1" applyBorder="1" applyAlignment="1">
      <alignment horizontal="left" vertical="center"/>
      <protection locked="0"/>
    </xf>
    <xf numFmtId="0" fontId="38" fillId="0" borderId="34" xfId="0" applyFont="1" applyBorder="1" applyAlignment="1">
      <alignment horizontal="left" vertical="center"/>
      <protection locked="0"/>
    </xf>
    <xf numFmtId="0" fontId="35" fillId="0" borderId="1" xfId="0" applyFont="1" applyBorder="1" applyAlignment="1">
      <alignment horizontal="left" vertical="center" wrapText="1"/>
      <protection locked="0"/>
    </xf>
    <xf numFmtId="0" fontId="38" fillId="0" borderId="1" xfId="0" applyFont="1" applyBorder="1" applyAlignment="1">
      <alignment horizontal="center" vertical="center" wrapText="1"/>
      <protection locked="0"/>
    </xf>
    <xf numFmtId="0" fontId="35" fillId="0" borderId="29" xfId="0" applyFont="1" applyBorder="1" applyAlignment="1">
      <alignment horizontal="left" vertical="center" wrapText="1"/>
      <protection locked="0"/>
    </xf>
    <xf numFmtId="0" fontId="35" fillId="0" borderId="30" xfId="0" applyFont="1" applyBorder="1" applyAlignment="1">
      <alignment horizontal="left" vertical="center" wrapText="1"/>
      <protection locked="0"/>
    </xf>
    <xf numFmtId="0" fontId="35" fillId="0" borderId="31" xfId="0" applyFont="1" applyBorder="1" applyAlignment="1">
      <alignment horizontal="left" vertical="center" wrapText="1"/>
      <protection locked="0"/>
    </xf>
    <xf numFmtId="0" fontId="35" fillId="0" borderId="32" xfId="0" applyFont="1" applyBorder="1" applyAlignment="1">
      <alignment horizontal="left" vertical="center" wrapText="1"/>
      <protection locked="0"/>
    </xf>
    <xf numFmtId="0" fontId="35" fillId="0" borderId="33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 wrapText="1"/>
      <protection locked="0"/>
    </xf>
    <xf numFmtId="0" fontId="38" fillId="0" borderId="32" xfId="0" applyFont="1" applyBorder="1" applyAlignment="1">
      <alignment horizontal="left" vertical="center" wrapText="1"/>
      <protection locked="0"/>
    </xf>
    <xf numFmtId="0" fontId="38" fillId="0" borderId="33" xfId="0" applyFont="1" applyBorder="1" applyAlignment="1">
      <alignment horizontal="left" vertical="center" wrapText="1"/>
      <protection locked="0"/>
    </xf>
    <xf numFmtId="0" fontId="38" fillId="0" borderId="33" xfId="0" applyFont="1" applyBorder="1" applyAlignment="1">
      <alignment horizontal="left" vertical="center"/>
      <protection locked="0"/>
    </xf>
    <xf numFmtId="0" fontId="38" fillId="0" borderId="35" xfId="0" applyFont="1" applyBorder="1" applyAlignment="1">
      <alignment horizontal="left" vertical="center" wrapText="1"/>
      <protection locked="0"/>
    </xf>
    <xf numFmtId="0" fontId="38" fillId="0" borderId="34" xfId="0" applyFont="1" applyBorder="1" applyAlignment="1">
      <alignment horizontal="left" vertical="center" wrapText="1"/>
      <protection locked="0"/>
    </xf>
    <xf numFmtId="0" fontId="38" fillId="0" borderId="36" xfId="0" applyFont="1" applyBorder="1" applyAlignment="1">
      <alignment horizontal="left" vertical="center" wrapText="1"/>
      <protection locked="0"/>
    </xf>
    <xf numFmtId="0" fontId="38" fillId="0" borderId="1" xfId="0" applyFont="1" applyBorder="1" applyAlignment="1">
      <alignment horizontal="left" vertical="top"/>
      <protection locked="0"/>
    </xf>
    <xf numFmtId="0" fontId="38" fillId="0" borderId="1" xfId="0" applyFont="1" applyBorder="1" applyAlignment="1">
      <alignment horizontal="center" vertical="top"/>
      <protection locked="0"/>
    </xf>
    <xf numFmtId="0" fontId="38" fillId="0" borderId="35" xfId="0" applyFont="1" applyBorder="1" applyAlignment="1">
      <alignment horizontal="left" vertical="center"/>
      <protection locked="0"/>
    </xf>
    <xf numFmtId="0" fontId="38" fillId="0" borderId="36" xfId="0" applyFont="1" applyBorder="1" applyAlignment="1">
      <alignment horizontal="left" vertical="center"/>
      <protection locked="0"/>
    </xf>
    <xf numFmtId="0" fontId="40" fillId="0" borderId="0" xfId="0" applyFont="1" applyAlignment="1">
      <alignment vertical="center"/>
      <protection locked="0"/>
    </xf>
    <xf numFmtId="0" fontId="37" fillId="0" borderId="1" xfId="0" applyFont="1" applyBorder="1" applyAlignment="1">
      <alignment vertical="center"/>
      <protection locked="0"/>
    </xf>
    <xf numFmtId="0" fontId="40" fillId="0" borderId="34" xfId="0" applyFont="1" applyBorder="1" applyAlignment="1">
      <alignment vertical="center"/>
      <protection locked="0"/>
    </xf>
    <xf numFmtId="0" fontId="37" fillId="0" borderId="34" xfId="0" applyFont="1" applyBorder="1" applyAlignment="1">
      <alignment vertical="center"/>
      <protection locked="0"/>
    </xf>
    <xf numFmtId="0" fontId="0" fillId="0" borderId="1" xfId="0" applyBorder="1" applyAlignment="1">
      <alignment vertical="top"/>
      <protection locked="0"/>
    </xf>
    <xf numFmtId="49" fontId="38" fillId="0" borderId="1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37" fillId="0" borderId="34" xfId="0" applyFont="1" applyBorder="1" applyAlignment="1">
      <alignment horizontal="left"/>
      <protection locked="0"/>
    </xf>
    <xf numFmtId="0" fontId="40" fillId="0" borderId="34" xfId="0" applyFont="1" applyBorder="1" applyAlignment="1">
      <protection locked="0"/>
    </xf>
    <xf numFmtId="0" fontId="35" fillId="0" borderId="32" xfId="0" applyFont="1" applyBorder="1" applyAlignment="1">
      <alignment vertical="top"/>
      <protection locked="0"/>
    </xf>
    <xf numFmtId="0" fontId="35" fillId="0" borderId="33" xfId="0" applyFont="1" applyBorder="1" applyAlignment="1">
      <alignment vertical="top"/>
      <protection locked="0"/>
    </xf>
    <xf numFmtId="0" fontId="35" fillId="0" borderId="1" xfId="0" applyFont="1" applyBorder="1" applyAlignment="1">
      <alignment horizontal="center" vertical="center"/>
      <protection locked="0"/>
    </xf>
    <xf numFmtId="0" fontId="35" fillId="0" borderId="1" xfId="0" applyFont="1" applyBorder="1" applyAlignment="1">
      <alignment horizontal="left" vertical="top"/>
      <protection locked="0"/>
    </xf>
    <xf numFmtId="0" fontId="35" fillId="0" borderId="35" xfId="0" applyFont="1" applyBorder="1" applyAlignment="1">
      <alignment vertical="top"/>
      <protection locked="0"/>
    </xf>
    <xf numFmtId="0" fontId="35" fillId="0" borderId="34" xfId="0" applyFont="1" applyBorder="1" applyAlignment="1">
      <alignment vertical="top"/>
      <protection locked="0"/>
    </xf>
    <xf numFmtId="0" fontId="35" fillId="0" borderId="36" xfId="0" applyFont="1" applyBorder="1" applyAlignment="1">
      <alignment vertical="top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 ht="21.36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  <c r="BV1" s="20" t="s">
        <v>7</v>
      </c>
    </row>
    <row r="2" ht="36.96" customHeight="1">
      <c r="AR2"/>
      <c r="BS2" s="21" t="s">
        <v>8</v>
      </c>
      <c r="BT2" s="21" t="s">
        <v>9</v>
      </c>
    </row>
    <row r="3" ht="6.96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8</v>
      </c>
      <c r="BT3" s="21" t="s">
        <v>10</v>
      </c>
    </row>
    <row r="4" ht="36.96" customHeight="1">
      <c r="B4" s="25"/>
      <c r="C4" s="26"/>
      <c r="D4" s="27" t="s">
        <v>11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8"/>
      <c r="AS4" s="29" t="s">
        <v>12</v>
      </c>
      <c r="BE4" s="30" t="s">
        <v>13</v>
      </c>
      <c r="BS4" s="21" t="s">
        <v>14</v>
      </c>
    </row>
    <row r="5" ht="14.4" customHeight="1">
      <c r="B5" s="25"/>
      <c r="C5" s="26"/>
      <c r="D5" s="31" t="s">
        <v>15</v>
      </c>
      <c r="E5" s="26"/>
      <c r="F5" s="26"/>
      <c r="G5" s="26"/>
      <c r="H5" s="26"/>
      <c r="I5" s="26"/>
      <c r="J5" s="26"/>
      <c r="K5" s="32" t="s">
        <v>16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8"/>
      <c r="BE5" s="33" t="s">
        <v>17</v>
      </c>
      <c r="BS5" s="21" t="s">
        <v>8</v>
      </c>
    </row>
    <row r="6" ht="36.96" customHeight="1">
      <c r="B6" s="25"/>
      <c r="C6" s="26"/>
      <c r="D6" s="34" t="s">
        <v>18</v>
      </c>
      <c r="E6" s="26"/>
      <c r="F6" s="26"/>
      <c r="G6" s="26"/>
      <c r="H6" s="26"/>
      <c r="I6" s="26"/>
      <c r="J6" s="26"/>
      <c r="K6" s="35" t="s">
        <v>19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8"/>
      <c r="BE6" s="36"/>
      <c r="BS6" s="21" t="s">
        <v>8</v>
      </c>
    </row>
    <row r="7" ht="14.4" customHeight="1">
      <c r="B7" s="25"/>
      <c r="C7" s="26"/>
      <c r="D7" s="37" t="s">
        <v>20</v>
      </c>
      <c r="E7" s="26"/>
      <c r="F7" s="26"/>
      <c r="G7" s="26"/>
      <c r="H7" s="26"/>
      <c r="I7" s="26"/>
      <c r="J7" s="26"/>
      <c r="K7" s="32" t="s">
        <v>21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7" t="s">
        <v>22</v>
      </c>
      <c r="AL7" s="26"/>
      <c r="AM7" s="26"/>
      <c r="AN7" s="32" t="s">
        <v>21</v>
      </c>
      <c r="AO7" s="26"/>
      <c r="AP7" s="26"/>
      <c r="AQ7" s="28"/>
      <c r="BE7" s="36"/>
      <c r="BS7" s="21" t="s">
        <v>8</v>
      </c>
    </row>
    <row r="8" ht="14.4" customHeight="1">
      <c r="B8" s="25"/>
      <c r="C8" s="26"/>
      <c r="D8" s="37" t="s">
        <v>23</v>
      </c>
      <c r="E8" s="26"/>
      <c r="F8" s="26"/>
      <c r="G8" s="26"/>
      <c r="H8" s="26"/>
      <c r="I8" s="26"/>
      <c r="J8" s="26"/>
      <c r="K8" s="32" t="s">
        <v>24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7" t="s">
        <v>25</v>
      </c>
      <c r="AL8" s="26"/>
      <c r="AM8" s="26"/>
      <c r="AN8" s="38" t="s">
        <v>26</v>
      </c>
      <c r="AO8" s="26"/>
      <c r="AP8" s="26"/>
      <c r="AQ8" s="28"/>
      <c r="BE8" s="36"/>
      <c r="BS8" s="21" t="s">
        <v>8</v>
      </c>
    </row>
    <row r="9" ht="14.4" customHeight="1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8"/>
      <c r="BE9" s="36"/>
      <c r="BS9" s="21" t="s">
        <v>8</v>
      </c>
    </row>
    <row r="10" ht="14.4" customHeight="1">
      <c r="B10" s="25"/>
      <c r="C10" s="26"/>
      <c r="D10" s="37" t="s">
        <v>27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7" t="s">
        <v>28</v>
      </c>
      <c r="AL10" s="26"/>
      <c r="AM10" s="26"/>
      <c r="AN10" s="32" t="s">
        <v>29</v>
      </c>
      <c r="AO10" s="26"/>
      <c r="AP10" s="26"/>
      <c r="AQ10" s="28"/>
      <c r="BE10" s="36"/>
      <c r="BS10" s="21" t="s">
        <v>8</v>
      </c>
    </row>
    <row r="11" ht="18.48" customHeight="1">
      <c r="B11" s="25"/>
      <c r="C11" s="26"/>
      <c r="D11" s="26"/>
      <c r="E11" s="32" t="s">
        <v>30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7" t="s">
        <v>31</v>
      </c>
      <c r="AL11" s="26"/>
      <c r="AM11" s="26"/>
      <c r="AN11" s="32" t="s">
        <v>21</v>
      </c>
      <c r="AO11" s="26"/>
      <c r="AP11" s="26"/>
      <c r="AQ11" s="28"/>
      <c r="BE11" s="36"/>
      <c r="BS11" s="21" t="s">
        <v>8</v>
      </c>
    </row>
    <row r="12" ht="6.96" customHeight="1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8"/>
      <c r="BE12" s="36"/>
      <c r="BS12" s="21" t="s">
        <v>8</v>
      </c>
    </row>
    <row r="13" ht="14.4" customHeight="1">
      <c r="B13" s="25"/>
      <c r="C13" s="26"/>
      <c r="D13" s="37" t="s">
        <v>32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7" t="s">
        <v>28</v>
      </c>
      <c r="AL13" s="26"/>
      <c r="AM13" s="26"/>
      <c r="AN13" s="39" t="s">
        <v>33</v>
      </c>
      <c r="AO13" s="26"/>
      <c r="AP13" s="26"/>
      <c r="AQ13" s="28"/>
      <c r="BE13" s="36"/>
      <c r="BS13" s="21" t="s">
        <v>8</v>
      </c>
    </row>
    <row r="14">
      <c r="B14" s="25"/>
      <c r="C14" s="26"/>
      <c r="D14" s="26"/>
      <c r="E14" s="39" t="s">
        <v>33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37" t="s">
        <v>31</v>
      </c>
      <c r="AL14" s="26"/>
      <c r="AM14" s="26"/>
      <c r="AN14" s="39" t="s">
        <v>33</v>
      </c>
      <c r="AO14" s="26"/>
      <c r="AP14" s="26"/>
      <c r="AQ14" s="28"/>
      <c r="BE14" s="36"/>
      <c r="BS14" s="21" t="s">
        <v>8</v>
      </c>
    </row>
    <row r="15" ht="6.96" customHeight="1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8"/>
      <c r="BE15" s="36"/>
      <c r="BS15" s="21" t="s">
        <v>6</v>
      </c>
    </row>
    <row r="16" ht="14.4" customHeight="1">
      <c r="B16" s="25"/>
      <c r="C16" s="26"/>
      <c r="D16" s="37" t="s">
        <v>34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7" t="s">
        <v>28</v>
      </c>
      <c r="AL16" s="26"/>
      <c r="AM16" s="26"/>
      <c r="AN16" s="32" t="s">
        <v>35</v>
      </c>
      <c r="AO16" s="26"/>
      <c r="AP16" s="26"/>
      <c r="AQ16" s="28"/>
      <c r="BE16" s="36"/>
      <c r="BS16" s="21" t="s">
        <v>6</v>
      </c>
    </row>
    <row r="17" ht="18.48" customHeight="1">
      <c r="B17" s="25"/>
      <c r="C17" s="26"/>
      <c r="D17" s="26"/>
      <c r="E17" s="32" t="s">
        <v>36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7" t="s">
        <v>31</v>
      </c>
      <c r="AL17" s="26"/>
      <c r="AM17" s="26"/>
      <c r="AN17" s="32" t="s">
        <v>37</v>
      </c>
      <c r="AO17" s="26"/>
      <c r="AP17" s="26"/>
      <c r="AQ17" s="28"/>
      <c r="BE17" s="36"/>
      <c r="BS17" s="21" t="s">
        <v>38</v>
      </c>
    </row>
    <row r="18" ht="6.96" customHeight="1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8"/>
      <c r="BE18" s="36"/>
      <c r="BS18" s="21" t="s">
        <v>8</v>
      </c>
    </row>
    <row r="19" ht="14.4" customHeight="1">
      <c r="B19" s="25"/>
      <c r="C19" s="26"/>
      <c r="D19" s="37" t="s">
        <v>39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8"/>
      <c r="BE19" s="36"/>
      <c r="BS19" s="21" t="s">
        <v>8</v>
      </c>
    </row>
    <row r="20" ht="16.5" customHeight="1">
      <c r="B20" s="25"/>
      <c r="C20" s="26"/>
      <c r="D20" s="26"/>
      <c r="E20" s="41" t="s">
        <v>21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26"/>
      <c r="AP20" s="26"/>
      <c r="AQ20" s="28"/>
      <c r="BE20" s="36"/>
      <c r="BS20" s="21" t="s">
        <v>38</v>
      </c>
    </row>
    <row r="21" ht="6.96" customHeight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8"/>
      <c r="BE21" s="36"/>
    </row>
    <row r="22" ht="6.96" customHeight="1">
      <c r="B22" s="25"/>
      <c r="C22" s="26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26"/>
      <c r="AQ22" s="28"/>
      <c r="BE22" s="36"/>
    </row>
    <row r="23" s="1" customFormat="1" ht="25.92" customHeight="1">
      <c r="B23" s="43"/>
      <c r="C23" s="44"/>
      <c r="D23" s="45" t="s">
        <v>40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>
        <f>ROUND(AG51,2)</f>
        <v>0</v>
      </c>
      <c r="AL23" s="46"/>
      <c r="AM23" s="46"/>
      <c r="AN23" s="46"/>
      <c r="AO23" s="46"/>
      <c r="AP23" s="44"/>
      <c r="AQ23" s="48"/>
      <c r="BE23" s="36"/>
    </row>
    <row r="24" s="1" customFormat="1" ht="6.96" customHeight="1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8"/>
      <c r="BE24" s="36"/>
    </row>
    <row r="25" s="1" customFormat="1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9" t="s">
        <v>41</v>
      </c>
      <c r="M25" s="49"/>
      <c r="N25" s="49"/>
      <c r="O25" s="49"/>
      <c r="P25" s="44"/>
      <c r="Q25" s="44"/>
      <c r="R25" s="44"/>
      <c r="S25" s="44"/>
      <c r="T25" s="44"/>
      <c r="U25" s="44"/>
      <c r="V25" s="44"/>
      <c r="W25" s="49" t="s">
        <v>42</v>
      </c>
      <c r="X25" s="49"/>
      <c r="Y25" s="49"/>
      <c r="Z25" s="49"/>
      <c r="AA25" s="49"/>
      <c r="AB25" s="49"/>
      <c r="AC25" s="49"/>
      <c r="AD25" s="49"/>
      <c r="AE25" s="49"/>
      <c r="AF25" s="44"/>
      <c r="AG25" s="44"/>
      <c r="AH25" s="44"/>
      <c r="AI25" s="44"/>
      <c r="AJ25" s="44"/>
      <c r="AK25" s="49" t="s">
        <v>43</v>
      </c>
      <c r="AL25" s="49"/>
      <c r="AM25" s="49"/>
      <c r="AN25" s="49"/>
      <c r="AO25" s="49"/>
      <c r="AP25" s="44"/>
      <c r="AQ25" s="48"/>
      <c r="BE25" s="36"/>
    </row>
    <row r="26" s="2" customFormat="1" ht="14.4" customHeight="1">
      <c r="B26" s="50"/>
      <c r="C26" s="51"/>
      <c r="D26" s="52" t="s">
        <v>44</v>
      </c>
      <c r="E26" s="51"/>
      <c r="F26" s="52" t="s">
        <v>45</v>
      </c>
      <c r="G26" s="51"/>
      <c r="H26" s="51"/>
      <c r="I26" s="51"/>
      <c r="J26" s="51"/>
      <c r="K26" s="51"/>
      <c r="L26" s="53">
        <v>0.20999999999999999</v>
      </c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4">
        <f>ROUND(AZ51,2)</f>
        <v>0</v>
      </c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4">
        <f>ROUND(AV51,2)</f>
        <v>0</v>
      </c>
      <c r="AL26" s="51"/>
      <c r="AM26" s="51"/>
      <c r="AN26" s="51"/>
      <c r="AO26" s="51"/>
      <c r="AP26" s="51"/>
      <c r="AQ26" s="55"/>
      <c r="BE26" s="36"/>
    </row>
    <row r="27" s="2" customFormat="1" ht="14.4" customHeight="1">
      <c r="B27" s="50"/>
      <c r="C27" s="51"/>
      <c r="D27" s="51"/>
      <c r="E27" s="51"/>
      <c r="F27" s="52" t="s">
        <v>46</v>
      </c>
      <c r="G27" s="51"/>
      <c r="H27" s="51"/>
      <c r="I27" s="51"/>
      <c r="J27" s="51"/>
      <c r="K27" s="51"/>
      <c r="L27" s="53">
        <v>0.14999999999999999</v>
      </c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4">
        <f>ROUND(BA51,2)</f>
        <v>0</v>
      </c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4">
        <f>ROUND(AW51,2)</f>
        <v>0</v>
      </c>
      <c r="AL27" s="51"/>
      <c r="AM27" s="51"/>
      <c r="AN27" s="51"/>
      <c r="AO27" s="51"/>
      <c r="AP27" s="51"/>
      <c r="AQ27" s="55"/>
      <c r="BE27" s="36"/>
    </row>
    <row r="28" hidden="1" s="2" customFormat="1" ht="14.4" customHeight="1">
      <c r="B28" s="50"/>
      <c r="C28" s="51"/>
      <c r="D28" s="51"/>
      <c r="E28" s="51"/>
      <c r="F28" s="52" t="s">
        <v>47</v>
      </c>
      <c r="G28" s="51"/>
      <c r="H28" s="51"/>
      <c r="I28" s="51"/>
      <c r="J28" s="51"/>
      <c r="K28" s="51"/>
      <c r="L28" s="53">
        <v>0.20999999999999999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4">
        <f>ROUND(BB51,2)</f>
        <v>0</v>
      </c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4">
        <v>0</v>
      </c>
      <c r="AL28" s="51"/>
      <c r="AM28" s="51"/>
      <c r="AN28" s="51"/>
      <c r="AO28" s="51"/>
      <c r="AP28" s="51"/>
      <c r="AQ28" s="55"/>
      <c r="BE28" s="36"/>
    </row>
    <row r="29" hidden="1" s="2" customFormat="1" ht="14.4" customHeight="1">
      <c r="B29" s="50"/>
      <c r="C29" s="51"/>
      <c r="D29" s="51"/>
      <c r="E29" s="51"/>
      <c r="F29" s="52" t="s">
        <v>48</v>
      </c>
      <c r="G29" s="51"/>
      <c r="H29" s="51"/>
      <c r="I29" s="51"/>
      <c r="J29" s="51"/>
      <c r="K29" s="51"/>
      <c r="L29" s="53">
        <v>0.14999999999999999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4">
        <f>ROUND(BC51,2)</f>
        <v>0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4">
        <v>0</v>
      </c>
      <c r="AL29" s="51"/>
      <c r="AM29" s="51"/>
      <c r="AN29" s="51"/>
      <c r="AO29" s="51"/>
      <c r="AP29" s="51"/>
      <c r="AQ29" s="55"/>
      <c r="BE29" s="36"/>
    </row>
    <row r="30" hidden="1" s="2" customFormat="1" ht="14.4" customHeight="1">
      <c r="B30" s="50"/>
      <c r="C30" s="51"/>
      <c r="D30" s="51"/>
      <c r="E30" s="51"/>
      <c r="F30" s="52" t="s">
        <v>49</v>
      </c>
      <c r="G30" s="51"/>
      <c r="H30" s="51"/>
      <c r="I30" s="51"/>
      <c r="J30" s="51"/>
      <c r="K30" s="51"/>
      <c r="L30" s="53">
        <v>0</v>
      </c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4">
        <f>ROUND(BD51,2)</f>
        <v>0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4">
        <v>0</v>
      </c>
      <c r="AL30" s="51"/>
      <c r="AM30" s="51"/>
      <c r="AN30" s="51"/>
      <c r="AO30" s="51"/>
      <c r="AP30" s="51"/>
      <c r="AQ30" s="55"/>
      <c r="BE30" s="36"/>
    </row>
    <row r="31" s="1" customFormat="1" ht="6.96" customHeight="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8"/>
      <c r="BE31" s="36"/>
    </row>
    <row r="32" s="1" customFormat="1" ht="25.92" customHeight="1">
      <c r="B32" s="43"/>
      <c r="C32" s="56"/>
      <c r="D32" s="57" t="s">
        <v>50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9" t="s">
        <v>51</v>
      </c>
      <c r="U32" s="58"/>
      <c r="V32" s="58"/>
      <c r="W32" s="58"/>
      <c r="X32" s="60" t="s">
        <v>52</v>
      </c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61">
        <f>SUM(AK23:AK30)</f>
        <v>0</v>
      </c>
      <c r="AL32" s="58"/>
      <c r="AM32" s="58"/>
      <c r="AN32" s="58"/>
      <c r="AO32" s="62"/>
      <c r="AP32" s="56"/>
      <c r="AQ32" s="63"/>
      <c r="BE32" s="36"/>
    </row>
    <row r="33" s="1" customFormat="1" ht="6.96" customHeight="1"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8"/>
    </row>
    <row r="34" s="1" customFormat="1" ht="6.96" customHeight="1"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6"/>
    </row>
    <row r="38" s="1" customFormat="1" ht="6.96" customHeight="1"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9"/>
    </row>
    <row r="39" s="1" customFormat="1" ht="36.96" customHeight="1">
      <c r="B39" s="43"/>
      <c r="C39" s="70" t="s">
        <v>53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69"/>
    </row>
    <row r="40" s="1" customFormat="1" ht="6.96" customHeight="1">
      <c r="B40" s="43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69"/>
    </row>
    <row r="41" s="3" customFormat="1" ht="14.4" customHeight="1">
      <c r="B41" s="72"/>
      <c r="C41" s="73" t="s">
        <v>15</v>
      </c>
      <c r="D41" s="74"/>
      <c r="E41" s="74"/>
      <c r="F41" s="74"/>
      <c r="G41" s="74"/>
      <c r="H41" s="74"/>
      <c r="I41" s="74"/>
      <c r="J41" s="74"/>
      <c r="K41" s="74"/>
      <c r="L41" s="74" t="str">
        <f>K5</f>
        <v>60-2017</v>
      </c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5"/>
    </row>
    <row r="42" s="4" customFormat="1" ht="36.96" customHeight="1">
      <c r="B42" s="76"/>
      <c r="C42" s="77" t="s">
        <v>18</v>
      </c>
      <c r="D42" s="78"/>
      <c r="E42" s="78"/>
      <c r="F42" s="78"/>
      <c r="G42" s="78"/>
      <c r="H42" s="78"/>
      <c r="I42" s="78"/>
      <c r="J42" s="78"/>
      <c r="K42" s="78"/>
      <c r="L42" s="79" t="str">
        <f>K6</f>
        <v>Rekonstrukce MK Pivovarská, obec Bořanovice</v>
      </c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80"/>
    </row>
    <row r="43" s="1" customFormat="1" ht="6.96" customHeight="1">
      <c r="B43" s="43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69"/>
    </row>
    <row r="44" s="1" customFormat="1">
      <c r="B44" s="43"/>
      <c r="C44" s="73" t="s">
        <v>23</v>
      </c>
      <c r="D44" s="71"/>
      <c r="E44" s="71"/>
      <c r="F44" s="71"/>
      <c r="G44" s="71"/>
      <c r="H44" s="71"/>
      <c r="I44" s="71"/>
      <c r="J44" s="71"/>
      <c r="K44" s="71"/>
      <c r="L44" s="81" t="str">
        <f>IF(K8="","",K8)</f>
        <v>Bořanovice</v>
      </c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3" t="s">
        <v>25</v>
      </c>
      <c r="AJ44" s="71"/>
      <c r="AK44" s="71"/>
      <c r="AL44" s="71"/>
      <c r="AM44" s="82" t="str">
        <f>IF(AN8= "","",AN8)</f>
        <v>4. 1. 2018</v>
      </c>
      <c r="AN44" s="82"/>
      <c r="AO44" s="71"/>
      <c r="AP44" s="71"/>
      <c r="AQ44" s="71"/>
      <c r="AR44" s="69"/>
    </row>
    <row r="45" s="1" customFormat="1" ht="6.96" customHeight="1">
      <c r="B45" s="43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69"/>
    </row>
    <row r="46" s="1" customFormat="1">
      <c r="B46" s="43"/>
      <c r="C46" s="73" t="s">
        <v>27</v>
      </c>
      <c r="D46" s="71"/>
      <c r="E46" s="71"/>
      <c r="F46" s="71"/>
      <c r="G46" s="71"/>
      <c r="H46" s="71"/>
      <c r="I46" s="71"/>
      <c r="J46" s="71"/>
      <c r="K46" s="71"/>
      <c r="L46" s="74" t="str">
        <f>IF(E11= "","",E11)</f>
        <v>Obec Bořanovice</v>
      </c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3" t="s">
        <v>34</v>
      </c>
      <c r="AJ46" s="71"/>
      <c r="AK46" s="71"/>
      <c r="AL46" s="71"/>
      <c r="AM46" s="74" t="str">
        <f>IF(E17="","",E17)</f>
        <v>Sinpps s.r.o.</v>
      </c>
      <c r="AN46" s="74"/>
      <c r="AO46" s="74"/>
      <c r="AP46" s="74"/>
      <c r="AQ46" s="71"/>
      <c r="AR46" s="69"/>
      <c r="AS46" s="83" t="s">
        <v>54</v>
      </c>
      <c r="AT46" s="84"/>
      <c r="AU46" s="85"/>
      <c r="AV46" s="85"/>
      <c r="AW46" s="85"/>
      <c r="AX46" s="85"/>
      <c r="AY46" s="85"/>
      <c r="AZ46" s="85"/>
      <c r="BA46" s="85"/>
      <c r="BB46" s="85"/>
      <c r="BC46" s="85"/>
      <c r="BD46" s="86"/>
    </row>
    <row r="47" s="1" customFormat="1">
      <c r="B47" s="43"/>
      <c r="C47" s="73" t="s">
        <v>32</v>
      </c>
      <c r="D47" s="71"/>
      <c r="E47" s="71"/>
      <c r="F47" s="71"/>
      <c r="G47" s="71"/>
      <c r="H47" s="71"/>
      <c r="I47" s="71"/>
      <c r="J47" s="71"/>
      <c r="K47" s="71"/>
      <c r="L47" s="74" t="str">
        <f>IF(E14= "Vyplň údaj","",E14)</f>
        <v/>
      </c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69"/>
      <c r="AS47" s="87"/>
      <c r="AT47" s="88"/>
      <c r="AU47" s="89"/>
      <c r="AV47" s="89"/>
      <c r="AW47" s="89"/>
      <c r="AX47" s="89"/>
      <c r="AY47" s="89"/>
      <c r="AZ47" s="89"/>
      <c r="BA47" s="89"/>
      <c r="BB47" s="89"/>
      <c r="BC47" s="89"/>
      <c r="BD47" s="90"/>
    </row>
    <row r="48" s="1" customFormat="1" ht="10.8" customHeight="1">
      <c r="B48" s="4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69"/>
      <c r="AS48" s="91"/>
      <c r="AT48" s="52"/>
      <c r="AU48" s="44"/>
      <c r="AV48" s="44"/>
      <c r="AW48" s="44"/>
      <c r="AX48" s="44"/>
      <c r="AY48" s="44"/>
      <c r="AZ48" s="44"/>
      <c r="BA48" s="44"/>
      <c r="BB48" s="44"/>
      <c r="BC48" s="44"/>
      <c r="BD48" s="92"/>
    </row>
    <row r="49" s="1" customFormat="1" ht="29.28" customHeight="1">
      <c r="B49" s="43"/>
      <c r="C49" s="93" t="s">
        <v>55</v>
      </c>
      <c r="D49" s="94"/>
      <c r="E49" s="94"/>
      <c r="F49" s="94"/>
      <c r="G49" s="94"/>
      <c r="H49" s="95"/>
      <c r="I49" s="96" t="s">
        <v>56</v>
      </c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7" t="s">
        <v>57</v>
      </c>
      <c r="AH49" s="94"/>
      <c r="AI49" s="94"/>
      <c r="AJ49" s="94"/>
      <c r="AK49" s="94"/>
      <c r="AL49" s="94"/>
      <c r="AM49" s="94"/>
      <c r="AN49" s="96" t="s">
        <v>58</v>
      </c>
      <c r="AO49" s="94"/>
      <c r="AP49" s="94"/>
      <c r="AQ49" s="98" t="s">
        <v>59</v>
      </c>
      <c r="AR49" s="69"/>
      <c r="AS49" s="99" t="s">
        <v>60</v>
      </c>
      <c r="AT49" s="100" t="s">
        <v>61</v>
      </c>
      <c r="AU49" s="100" t="s">
        <v>62</v>
      </c>
      <c r="AV49" s="100" t="s">
        <v>63</v>
      </c>
      <c r="AW49" s="100" t="s">
        <v>64</v>
      </c>
      <c r="AX49" s="100" t="s">
        <v>65</v>
      </c>
      <c r="AY49" s="100" t="s">
        <v>66</v>
      </c>
      <c r="AZ49" s="100" t="s">
        <v>67</v>
      </c>
      <c r="BA49" s="100" t="s">
        <v>68</v>
      </c>
      <c r="BB49" s="100" t="s">
        <v>69</v>
      </c>
      <c r="BC49" s="100" t="s">
        <v>70</v>
      </c>
      <c r="BD49" s="101" t="s">
        <v>71</v>
      </c>
    </row>
    <row r="50" s="1" customFormat="1" ht="10.8" customHeight="1">
      <c r="B50" s="43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69"/>
      <c r="AS50" s="102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4"/>
    </row>
    <row r="51" s="4" customFormat="1" ht="32.4" customHeight="1">
      <c r="B51" s="76"/>
      <c r="C51" s="105" t="s">
        <v>72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7">
        <f>ROUND(SUM(AG52:AG54),2)</f>
        <v>0</v>
      </c>
      <c r="AH51" s="107"/>
      <c r="AI51" s="107"/>
      <c r="AJ51" s="107"/>
      <c r="AK51" s="107"/>
      <c r="AL51" s="107"/>
      <c r="AM51" s="107"/>
      <c r="AN51" s="108">
        <f>SUM(AG51,AT51)</f>
        <v>0</v>
      </c>
      <c r="AO51" s="108"/>
      <c r="AP51" s="108"/>
      <c r="AQ51" s="109" t="s">
        <v>21</v>
      </c>
      <c r="AR51" s="80"/>
      <c r="AS51" s="110">
        <f>ROUND(SUM(AS52:AS54),2)</f>
        <v>0</v>
      </c>
      <c r="AT51" s="111">
        <f>ROUND(SUM(AV51:AW51),2)</f>
        <v>0</v>
      </c>
      <c r="AU51" s="112">
        <f>ROUND(SUM(AU52:AU54),5)</f>
        <v>0</v>
      </c>
      <c r="AV51" s="111">
        <f>ROUND(AZ51*L26,2)</f>
        <v>0</v>
      </c>
      <c r="AW51" s="111">
        <f>ROUND(BA51*L27,2)</f>
        <v>0</v>
      </c>
      <c r="AX51" s="111">
        <f>ROUND(BB51*L26,2)</f>
        <v>0</v>
      </c>
      <c r="AY51" s="111">
        <f>ROUND(BC51*L27,2)</f>
        <v>0</v>
      </c>
      <c r="AZ51" s="111">
        <f>ROUND(SUM(AZ52:AZ54),2)</f>
        <v>0</v>
      </c>
      <c r="BA51" s="111">
        <f>ROUND(SUM(BA52:BA54),2)</f>
        <v>0</v>
      </c>
      <c r="BB51" s="111">
        <f>ROUND(SUM(BB52:BB54),2)</f>
        <v>0</v>
      </c>
      <c r="BC51" s="111">
        <f>ROUND(SUM(BC52:BC54),2)</f>
        <v>0</v>
      </c>
      <c r="BD51" s="113">
        <f>ROUND(SUM(BD52:BD54),2)</f>
        <v>0</v>
      </c>
      <c r="BS51" s="114" t="s">
        <v>73</v>
      </c>
      <c r="BT51" s="114" t="s">
        <v>74</v>
      </c>
      <c r="BU51" s="115" t="s">
        <v>75</v>
      </c>
      <c r="BV51" s="114" t="s">
        <v>76</v>
      </c>
      <c r="BW51" s="114" t="s">
        <v>7</v>
      </c>
      <c r="BX51" s="114" t="s">
        <v>77</v>
      </c>
      <c r="CL51" s="114" t="s">
        <v>21</v>
      </c>
    </row>
    <row r="52" s="5" customFormat="1" ht="16.5" customHeight="1">
      <c r="A52" s="116" t="s">
        <v>78</v>
      </c>
      <c r="B52" s="117"/>
      <c r="C52" s="118"/>
      <c r="D52" s="119" t="s">
        <v>79</v>
      </c>
      <c r="E52" s="119"/>
      <c r="F52" s="119"/>
      <c r="G52" s="119"/>
      <c r="H52" s="119"/>
      <c r="I52" s="120"/>
      <c r="J52" s="119" t="s">
        <v>80</v>
      </c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21">
        <f>'SO 101 - Komunikace'!J27</f>
        <v>0</v>
      </c>
      <c r="AH52" s="120"/>
      <c r="AI52" s="120"/>
      <c r="AJ52" s="120"/>
      <c r="AK52" s="120"/>
      <c r="AL52" s="120"/>
      <c r="AM52" s="120"/>
      <c r="AN52" s="121">
        <f>SUM(AG52,AT52)</f>
        <v>0</v>
      </c>
      <c r="AO52" s="120"/>
      <c r="AP52" s="120"/>
      <c r="AQ52" s="122" t="s">
        <v>81</v>
      </c>
      <c r="AR52" s="123"/>
      <c r="AS52" s="124">
        <v>0</v>
      </c>
      <c r="AT52" s="125">
        <f>ROUND(SUM(AV52:AW52),2)</f>
        <v>0</v>
      </c>
      <c r="AU52" s="126">
        <f>'SO 101 - Komunikace'!P84</f>
        <v>0</v>
      </c>
      <c r="AV52" s="125">
        <f>'SO 101 - Komunikace'!J30</f>
        <v>0</v>
      </c>
      <c r="AW52" s="125">
        <f>'SO 101 - Komunikace'!J31</f>
        <v>0</v>
      </c>
      <c r="AX52" s="125">
        <f>'SO 101 - Komunikace'!J32</f>
        <v>0</v>
      </c>
      <c r="AY52" s="125">
        <f>'SO 101 - Komunikace'!J33</f>
        <v>0</v>
      </c>
      <c r="AZ52" s="125">
        <f>'SO 101 - Komunikace'!F30</f>
        <v>0</v>
      </c>
      <c r="BA52" s="125">
        <f>'SO 101 - Komunikace'!F31</f>
        <v>0</v>
      </c>
      <c r="BB52" s="125">
        <f>'SO 101 - Komunikace'!F32</f>
        <v>0</v>
      </c>
      <c r="BC52" s="125">
        <f>'SO 101 - Komunikace'!F33</f>
        <v>0</v>
      </c>
      <c r="BD52" s="127">
        <f>'SO 101 - Komunikace'!F34</f>
        <v>0</v>
      </c>
      <c r="BT52" s="128" t="s">
        <v>82</v>
      </c>
      <c r="BV52" s="128" t="s">
        <v>76</v>
      </c>
      <c r="BW52" s="128" t="s">
        <v>83</v>
      </c>
      <c r="BX52" s="128" t="s">
        <v>7</v>
      </c>
      <c r="CL52" s="128" t="s">
        <v>21</v>
      </c>
      <c r="CM52" s="128" t="s">
        <v>84</v>
      </c>
    </row>
    <row r="53" s="5" customFormat="1" ht="31.5" customHeight="1">
      <c r="A53" s="116" t="s">
        <v>78</v>
      </c>
      <c r="B53" s="117"/>
      <c r="C53" s="118"/>
      <c r="D53" s="119" t="s">
        <v>85</v>
      </c>
      <c r="E53" s="119"/>
      <c r="F53" s="119"/>
      <c r="G53" s="119"/>
      <c r="H53" s="119"/>
      <c r="I53" s="120"/>
      <c r="J53" s="119" t="s">
        <v>86</v>
      </c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21">
        <f>'SO 102 - Sanace podloží v...'!J27</f>
        <v>0</v>
      </c>
      <c r="AH53" s="120"/>
      <c r="AI53" s="120"/>
      <c r="AJ53" s="120"/>
      <c r="AK53" s="120"/>
      <c r="AL53" s="120"/>
      <c r="AM53" s="120"/>
      <c r="AN53" s="121">
        <f>SUM(AG53,AT53)</f>
        <v>0</v>
      </c>
      <c r="AO53" s="120"/>
      <c r="AP53" s="120"/>
      <c r="AQ53" s="122" t="s">
        <v>81</v>
      </c>
      <c r="AR53" s="123"/>
      <c r="AS53" s="124">
        <v>0</v>
      </c>
      <c r="AT53" s="125">
        <f>ROUND(SUM(AV53:AW53),2)</f>
        <v>0</v>
      </c>
      <c r="AU53" s="126">
        <f>'SO 102 - Sanace podloží v...'!P81</f>
        <v>0</v>
      </c>
      <c r="AV53" s="125">
        <f>'SO 102 - Sanace podloží v...'!J30</f>
        <v>0</v>
      </c>
      <c r="AW53" s="125">
        <f>'SO 102 - Sanace podloží v...'!J31</f>
        <v>0</v>
      </c>
      <c r="AX53" s="125">
        <f>'SO 102 - Sanace podloží v...'!J32</f>
        <v>0</v>
      </c>
      <c r="AY53" s="125">
        <f>'SO 102 - Sanace podloží v...'!J33</f>
        <v>0</v>
      </c>
      <c r="AZ53" s="125">
        <f>'SO 102 - Sanace podloží v...'!F30</f>
        <v>0</v>
      </c>
      <c r="BA53" s="125">
        <f>'SO 102 - Sanace podloží v...'!F31</f>
        <v>0</v>
      </c>
      <c r="BB53" s="125">
        <f>'SO 102 - Sanace podloží v...'!F32</f>
        <v>0</v>
      </c>
      <c r="BC53" s="125">
        <f>'SO 102 - Sanace podloží v...'!F33</f>
        <v>0</v>
      </c>
      <c r="BD53" s="127">
        <f>'SO 102 - Sanace podloží v...'!F34</f>
        <v>0</v>
      </c>
      <c r="BT53" s="128" t="s">
        <v>82</v>
      </c>
      <c r="BV53" s="128" t="s">
        <v>76</v>
      </c>
      <c r="BW53" s="128" t="s">
        <v>87</v>
      </c>
      <c r="BX53" s="128" t="s">
        <v>7</v>
      </c>
      <c r="CL53" s="128" t="s">
        <v>21</v>
      </c>
      <c r="CM53" s="128" t="s">
        <v>84</v>
      </c>
    </row>
    <row r="54" s="5" customFormat="1" ht="16.5" customHeight="1">
      <c r="A54" s="116" t="s">
        <v>78</v>
      </c>
      <c r="B54" s="117"/>
      <c r="C54" s="118"/>
      <c r="D54" s="119" t="s">
        <v>88</v>
      </c>
      <c r="E54" s="119"/>
      <c r="F54" s="119"/>
      <c r="G54" s="119"/>
      <c r="H54" s="119"/>
      <c r="I54" s="120"/>
      <c r="J54" s="119" t="s">
        <v>89</v>
      </c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21">
        <f>'SO 901 - VRN'!J27</f>
        <v>0</v>
      </c>
      <c r="AH54" s="120"/>
      <c r="AI54" s="120"/>
      <c r="AJ54" s="120"/>
      <c r="AK54" s="120"/>
      <c r="AL54" s="120"/>
      <c r="AM54" s="120"/>
      <c r="AN54" s="121">
        <f>SUM(AG54,AT54)</f>
        <v>0</v>
      </c>
      <c r="AO54" s="120"/>
      <c r="AP54" s="120"/>
      <c r="AQ54" s="122" t="s">
        <v>81</v>
      </c>
      <c r="AR54" s="123"/>
      <c r="AS54" s="129">
        <v>0</v>
      </c>
      <c r="AT54" s="130">
        <f>ROUND(SUM(AV54:AW54),2)</f>
        <v>0</v>
      </c>
      <c r="AU54" s="131">
        <f>'SO 901 - VRN'!P83</f>
        <v>0</v>
      </c>
      <c r="AV54" s="130">
        <f>'SO 901 - VRN'!J30</f>
        <v>0</v>
      </c>
      <c r="AW54" s="130">
        <f>'SO 901 - VRN'!J31</f>
        <v>0</v>
      </c>
      <c r="AX54" s="130">
        <f>'SO 901 - VRN'!J32</f>
        <v>0</v>
      </c>
      <c r="AY54" s="130">
        <f>'SO 901 - VRN'!J33</f>
        <v>0</v>
      </c>
      <c r="AZ54" s="130">
        <f>'SO 901 - VRN'!F30</f>
        <v>0</v>
      </c>
      <c r="BA54" s="130">
        <f>'SO 901 - VRN'!F31</f>
        <v>0</v>
      </c>
      <c r="BB54" s="130">
        <f>'SO 901 - VRN'!F32</f>
        <v>0</v>
      </c>
      <c r="BC54" s="130">
        <f>'SO 901 - VRN'!F33</f>
        <v>0</v>
      </c>
      <c r="BD54" s="132">
        <f>'SO 901 - VRN'!F34</f>
        <v>0</v>
      </c>
      <c r="BT54" s="128" t="s">
        <v>82</v>
      </c>
      <c r="BV54" s="128" t="s">
        <v>76</v>
      </c>
      <c r="BW54" s="128" t="s">
        <v>90</v>
      </c>
      <c r="BX54" s="128" t="s">
        <v>7</v>
      </c>
      <c r="CL54" s="128" t="s">
        <v>21</v>
      </c>
      <c r="CM54" s="128" t="s">
        <v>84</v>
      </c>
    </row>
    <row r="55" s="1" customFormat="1" ht="30" customHeight="1">
      <c r="B55" s="43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69"/>
    </row>
    <row r="56" s="1" customFormat="1" ht="6.96" customHeight="1">
      <c r="B56" s="64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9"/>
    </row>
  </sheetData>
  <sheetProtection sheet="1" formatColumns="0" formatRows="0" objects="1" scenarios="1" spinCount="100000" saltValue="FC6b1xw6I1oYPEMy1Jtj/eawSYTxPOm4dZxNlXviDYfcdjFto34LUr+PKdKNDla1XrcQ6IoUzhViPHpn+n/fNw==" hashValue="U59yGnPqzUyAm+6KPlODoHZPFNb/edkn8xyVmsWc0zWvpWRT/j7qEgraD8I8tli5vAJ7b3CbQrmWzUHLUlOgBA==" algorithmName="SHA-512" password="CC35"/>
  <mergeCells count="49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AN54:AP54"/>
    <mergeCell ref="AG54:AM54"/>
    <mergeCell ref="D54:H54"/>
    <mergeCell ref="J54:AF54"/>
    <mergeCell ref="AG51:AM51"/>
    <mergeCell ref="AN51:AP51"/>
    <mergeCell ref="AR2:BE2"/>
  </mergeCells>
  <hyperlinks>
    <hyperlink ref="K1:S1" location="C2" display="1) Rekapitulace stavby"/>
    <hyperlink ref="W1:AI1" location="C51" display="2) Rekapitulace objektů stavby a soupisů prací"/>
    <hyperlink ref="A52" location="'SO 101 - Komunikace'!C2" display="/"/>
    <hyperlink ref="A53" location="'SO 102 - Sanace podloží v...'!C2" display="/"/>
    <hyperlink ref="A54" location="'SO 901 - VRN'!C2" display="/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3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8"/>
      <c r="B1" s="134"/>
      <c r="C1" s="134"/>
      <c r="D1" s="135" t="s">
        <v>1</v>
      </c>
      <c r="E1" s="134"/>
      <c r="F1" s="136" t="s">
        <v>91</v>
      </c>
      <c r="G1" s="136" t="s">
        <v>92</v>
      </c>
      <c r="H1" s="136"/>
      <c r="I1" s="137"/>
      <c r="J1" s="136" t="s">
        <v>93</v>
      </c>
      <c r="K1" s="135" t="s">
        <v>94</v>
      </c>
      <c r="L1" s="136" t="s">
        <v>95</v>
      </c>
      <c r="M1" s="136"/>
      <c r="N1" s="136"/>
      <c r="O1" s="136"/>
      <c r="P1" s="136"/>
      <c r="Q1" s="136"/>
      <c r="R1" s="136"/>
      <c r="S1" s="136"/>
      <c r="T1" s="136"/>
      <c r="U1" s="17"/>
      <c r="V1" s="1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ht="36.96" customHeight="1">
      <c r="L2"/>
      <c r="AT2" s="21" t="s">
        <v>83</v>
      </c>
    </row>
    <row r="3" ht="6.96" customHeight="1">
      <c r="B3" s="22"/>
      <c r="C3" s="23"/>
      <c r="D3" s="23"/>
      <c r="E3" s="23"/>
      <c r="F3" s="23"/>
      <c r="G3" s="23"/>
      <c r="H3" s="23"/>
      <c r="I3" s="138"/>
      <c r="J3" s="23"/>
      <c r="K3" s="24"/>
      <c r="AT3" s="21" t="s">
        <v>84</v>
      </c>
    </row>
    <row r="4" ht="36.96" customHeight="1">
      <c r="B4" s="25"/>
      <c r="C4" s="26"/>
      <c r="D4" s="27" t="s">
        <v>96</v>
      </c>
      <c r="E4" s="26"/>
      <c r="F4" s="26"/>
      <c r="G4" s="26"/>
      <c r="H4" s="26"/>
      <c r="I4" s="139"/>
      <c r="J4" s="26"/>
      <c r="K4" s="28"/>
      <c r="M4" s="29" t="s">
        <v>12</v>
      </c>
      <c r="AT4" s="21" t="s">
        <v>6</v>
      </c>
    </row>
    <row r="5" ht="6.96" customHeight="1">
      <c r="B5" s="25"/>
      <c r="C5" s="26"/>
      <c r="D5" s="26"/>
      <c r="E5" s="26"/>
      <c r="F5" s="26"/>
      <c r="G5" s="26"/>
      <c r="H5" s="26"/>
      <c r="I5" s="139"/>
      <c r="J5" s="26"/>
      <c r="K5" s="28"/>
    </row>
    <row r="6">
      <c r="B6" s="25"/>
      <c r="C6" s="26"/>
      <c r="D6" s="37" t="s">
        <v>18</v>
      </c>
      <c r="E6" s="26"/>
      <c r="F6" s="26"/>
      <c r="G6" s="26"/>
      <c r="H6" s="26"/>
      <c r="I6" s="139"/>
      <c r="J6" s="26"/>
      <c r="K6" s="28"/>
    </row>
    <row r="7" ht="16.5" customHeight="1">
      <c r="B7" s="25"/>
      <c r="C7" s="26"/>
      <c r="D7" s="26"/>
      <c r="E7" s="140" t="str">
        <f>'Rekapitulace stavby'!K6</f>
        <v>Rekonstrukce MK Pivovarská, obec Bořanovice</v>
      </c>
      <c r="F7" s="37"/>
      <c r="G7" s="37"/>
      <c r="H7" s="37"/>
      <c r="I7" s="139"/>
      <c r="J7" s="26"/>
      <c r="K7" s="28"/>
    </row>
    <row r="8" s="1" customFormat="1">
      <c r="B8" s="43"/>
      <c r="C8" s="44"/>
      <c r="D8" s="37" t="s">
        <v>97</v>
      </c>
      <c r="E8" s="44"/>
      <c r="F8" s="44"/>
      <c r="G8" s="44"/>
      <c r="H8" s="44"/>
      <c r="I8" s="141"/>
      <c r="J8" s="44"/>
      <c r="K8" s="48"/>
    </row>
    <row r="9" s="1" customFormat="1" ht="36.96" customHeight="1">
      <c r="B9" s="43"/>
      <c r="C9" s="44"/>
      <c r="D9" s="44"/>
      <c r="E9" s="142" t="s">
        <v>98</v>
      </c>
      <c r="F9" s="44"/>
      <c r="G9" s="44"/>
      <c r="H9" s="44"/>
      <c r="I9" s="141"/>
      <c r="J9" s="44"/>
      <c r="K9" s="48"/>
    </row>
    <row r="10" s="1" customFormat="1">
      <c r="B10" s="43"/>
      <c r="C10" s="44"/>
      <c r="D10" s="44"/>
      <c r="E10" s="44"/>
      <c r="F10" s="44"/>
      <c r="G10" s="44"/>
      <c r="H10" s="44"/>
      <c r="I10" s="141"/>
      <c r="J10" s="44"/>
      <c r="K10" s="48"/>
    </row>
    <row r="11" s="1" customFormat="1" ht="14.4" customHeight="1">
      <c r="B11" s="43"/>
      <c r="C11" s="44"/>
      <c r="D11" s="37" t="s">
        <v>20</v>
      </c>
      <c r="E11" s="44"/>
      <c r="F11" s="32" t="s">
        <v>21</v>
      </c>
      <c r="G11" s="44"/>
      <c r="H11" s="44"/>
      <c r="I11" s="143" t="s">
        <v>22</v>
      </c>
      <c r="J11" s="32" t="s">
        <v>21</v>
      </c>
      <c r="K11" s="48"/>
    </row>
    <row r="12" s="1" customFormat="1" ht="14.4" customHeight="1">
      <c r="B12" s="43"/>
      <c r="C12" s="44"/>
      <c r="D12" s="37" t="s">
        <v>23</v>
      </c>
      <c r="E12" s="44"/>
      <c r="F12" s="32" t="s">
        <v>24</v>
      </c>
      <c r="G12" s="44"/>
      <c r="H12" s="44"/>
      <c r="I12" s="143" t="s">
        <v>25</v>
      </c>
      <c r="J12" s="144" t="str">
        <f>'Rekapitulace stavby'!AN8</f>
        <v>4. 1. 2018</v>
      </c>
      <c r="K12" s="48"/>
    </row>
    <row r="13" s="1" customFormat="1" ht="10.8" customHeight="1">
      <c r="B13" s="43"/>
      <c r="C13" s="44"/>
      <c r="D13" s="44"/>
      <c r="E13" s="44"/>
      <c r="F13" s="44"/>
      <c r="G13" s="44"/>
      <c r="H13" s="44"/>
      <c r="I13" s="141"/>
      <c r="J13" s="44"/>
      <c r="K13" s="48"/>
    </row>
    <row r="14" s="1" customFormat="1" ht="14.4" customHeight="1">
      <c r="B14" s="43"/>
      <c r="C14" s="44"/>
      <c r="D14" s="37" t="s">
        <v>27</v>
      </c>
      <c r="E14" s="44"/>
      <c r="F14" s="44"/>
      <c r="G14" s="44"/>
      <c r="H14" s="44"/>
      <c r="I14" s="143" t="s">
        <v>28</v>
      </c>
      <c r="J14" s="32" t="s">
        <v>29</v>
      </c>
      <c r="K14" s="48"/>
    </row>
    <row r="15" s="1" customFormat="1" ht="18" customHeight="1">
      <c r="B15" s="43"/>
      <c r="C15" s="44"/>
      <c r="D15" s="44"/>
      <c r="E15" s="32" t="s">
        <v>30</v>
      </c>
      <c r="F15" s="44"/>
      <c r="G15" s="44"/>
      <c r="H15" s="44"/>
      <c r="I15" s="143" t="s">
        <v>31</v>
      </c>
      <c r="J15" s="32" t="s">
        <v>21</v>
      </c>
      <c r="K15" s="48"/>
    </row>
    <row r="16" s="1" customFormat="1" ht="6.96" customHeight="1">
      <c r="B16" s="43"/>
      <c r="C16" s="44"/>
      <c r="D16" s="44"/>
      <c r="E16" s="44"/>
      <c r="F16" s="44"/>
      <c r="G16" s="44"/>
      <c r="H16" s="44"/>
      <c r="I16" s="141"/>
      <c r="J16" s="44"/>
      <c r="K16" s="48"/>
    </row>
    <row r="17" s="1" customFormat="1" ht="14.4" customHeight="1">
      <c r="B17" s="43"/>
      <c r="C17" s="44"/>
      <c r="D17" s="37" t="s">
        <v>32</v>
      </c>
      <c r="E17" s="44"/>
      <c r="F17" s="44"/>
      <c r="G17" s="44"/>
      <c r="H17" s="44"/>
      <c r="I17" s="143" t="s">
        <v>28</v>
      </c>
      <c r="J17" s="32" t="str">
        <f>IF('Rekapitulace stavby'!AN13="Vyplň údaj","",IF('Rekapitulace stavby'!AN13="","",'Rekapitulace stavby'!AN13))</f>
        <v/>
      </c>
      <c r="K17" s="48"/>
    </row>
    <row r="18" s="1" customFormat="1" ht="18" customHeight="1">
      <c r="B18" s="43"/>
      <c r="C18" s="44"/>
      <c r="D18" s="44"/>
      <c r="E18" s="32" t="str">
        <f>IF('Rekapitulace stavby'!E14="Vyplň údaj","",IF('Rekapitulace stavby'!E14="","",'Rekapitulace stavby'!E14))</f>
        <v/>
      </c>
      <c r="F18" s="44"/>
      <c r="G18" s="44"/>
      <c r="H18" s="44"/>
      <c r="I18" s="143" t="s">
        <v>31</v>
      </c>
      <c r="J18" s="32" t="str">
        <f>IF('Rekapitulace stavby'!AN14="Vyplň údaj","",IF('Rekapitulace stavby'!AN14="","",'Rekapitulace stavby'!AN14))</f>
        <v/>
      </c>
      <c r="K18" s="48"/>
    </row>
    <row r="19" s="1" customFormat="1" ht="6.96" customHeight="1">
      <c r="B19" s="43"/>
      <c r="C19" s="44"/>
      <c r="D19" s="44"/>
      <c r="E19" s="44"/>
      <c r="F19" s="44"/>
      <c r="G19" s="44"/>
      <c r="H19" s="44"/>
      <c r="I19" s="141"/>
      <c r="J19" s="44"/>
      <c r="K19" s="48"/>
    </row>
    <row r="20" s="1" customFormat="1" ht="14.4" customHeight="1">
      <c r="B20" s="43"/>
      <c r="C20" s="44"/>
      <c r="D20" s="37" t="s">
        <v>34</v>
      </c>
      <c r="E20" s="44"/>
      <c r="F20" s="44"/>
      <c r="G20" s="44"/>
      <c r="H20" s="44"/>
      <c r="I20" s="143" t="s">
        <v>28</v>
      </c>
      <c r="J20" s="32" t="s">
        <v>35</v>
      </c>
      <c r="K20" s="48"/>
    </row>
    <row r="21" s="1" customFormat="1" ht="18" customHeight="1">
      <c r="B21" s="43"/>
      <c r="C21" s="44"/>
      <c r="D21" s="44"/>
      <c r="E21" s="32" t="s">
        <v>36</v>
      </c>
      <c r="F21" s="44"/>
      <c r="G21" s="44"/>
      <c r="H21" s="44"/>
      <c r="I21" s="143" t="s">
        <v>31</v>
      </c>
      <c r="J21" s="32" t="s">
        <v>37</v>
      </c>
      <c r="K21" s="48"/>
    </row>
    <row r="22" s="1" customFormat="1" ht="6.96" customHeight="1">
      <c r="B22" s="43"/>
      <c r="C22" s="44"/>
      <c r="D22" s="44"/>
      <c r="E22" s="44"/>
      <c r="F22" s="44"/>
      <c r="G22" s="44"/>
      <c r="H22" s="44"/>
      <c r="I22" s="141"/>
      <c r="J22" s="44"/>
      <c r="K22" s="48"/>
    </row>
    <row r="23" s="1" customFormat="1" ht="14.4" customHeight="1">
      <c r="B23" s="43"/>
      <c r="C23" s="44"/>
      <c r="D23" s="37" t="s">
        <v>39</v>
      </c>
      <c r="E23" s="44"/>
      <c r="F23" s="44"/>
      <c r="G23" s="44"/>
      <c r="H23" s="44"/>
      <c r="I23" s="141"/>
      <c r="J23" s="44"/>
      <c r="K23" s="48"/>
    </row>
    <row r="24" s="6" customFormat="1" ht="16.5" customHeight="1">
      <c r="B24" s="145"/>
      <c r="C24" s="146"/>
      <c r="D24" s="146"/>
      <c r="E24" s="41" t="s">
        <v>21</v>
      </c>
      <c r="F24" s="41"/>
      <c r="G24" s="41"/>
      <c r="H24" s="41"/>
      <c r="I24" s="147"/>
      <c r="J24" s="146"/>
      <c r="K24" s="148"/>
    </row>
    <row r="25" s="1" customFormat="1" ht="6.96" customHeight="1">
      <c r="B25" s="43"/>
      <c r="C25" s="44"/>
      <c r="D25" s="44"/>
      <c r="E25" s="44"/>
      <c r="F25" s="44"/>
      <c r="G25" s="44"/>
      <c r="H25" s="44"/>
      <c r="I25" s="141"/>
      <c r="J25" s="44"/>
      <c r="K25" s="48"/>
    </row>
    <row r="26" s="1" customFormat="1" ht="6.96" customHeight="1">
      <c r="B26" s="43"/>
      <c r="C26" s="44"/>
      <c r="D26" s="103"/>
      <c r="E26" s="103"/>
      <c r="F26" s="103"/>
      <c r="G26" s="103"/>
      <c r="H26" s="103"/>
      <c r="I26" s="149"/>
      <c r="J26" s="103"/>
      <c r="K26" s="150"/>
    </row>
    <row r="27" s="1" customFormat="1" ht="25.44" customHeight="1">
      <c r="B27" s="43"/>
      <c r="C27" s="44"/>
      <c r="D27" s="151" t="s">
        <v>40</v>
      </c>
      <c r="E27" s="44"/>
      <c r="F27" s="44"/>
      <c r="G27" s="44"/>
      <c r="H27" s="44"/>
      <c r="I27" s="141"/>
      <c r="J27" s="152">
        <f>ROUND(J84,2)</f>
        <v>0</v>
      </c>
      <c r="K27" s="48"/>
    </row>
    <row r="28" s="1" customFormat="1" ht="6.96" customHeight="1">
      <c r="B28" s="43"/>
      <c r="C28" s="44"/>
      <c r="D28" s="103"/>
      <c r="E28" s="103"/>
      <c r="F28" s="103"/>
      <c r="G28" s="103"/>
      <c r="H28" s="103"/>
      <c r="I28" s="149"/>
      <c r="J28" s="103"/>
      <c r="K28" s="150"/>
    </row>
    <row r="29" s="1" customFormat="1" ht="14.4" customHeight="1">
      <c r="B29" s="43"/>
      <c r="C29" s="44"/>
      <c r="D29" s="44"/>
      <c r="E29" s="44"/>
      <c r="F29" s="49" t="s">
        <v>42</v>
      </c>
      <c r="G29" s="44"/>
      <c r="H29" s="44"/>
      <c r="I29" s="153" t="s">
        <v>41</v>
      </c>
      <c r="J29" s="49" t="s">
        <v>43</v>
      </c>
      <c r="K29" s="48"/>
    </row>
    <row r="30" s="1" customFormat="1" ht="14.4" customHeight="1">
      <c r="B30" s="43"/>
      <c r="C30" s="44"/>
      <c r="D30" s="52" t="s">
        <v>44</v>
      </c>
      <c r="E30" s="52" t="s">
        <v>45</v>
      </c>
      <c r="F30" s="154">
        <f>ROUND(SUM(BE84:BE176), 2)</f>
        <v>0</v>
      </c>
      <c r="G30" s="44"/>
      <c r="H30" s="44"/>
      <c r="I30" s="155">
        <v>0.20999999999999999</v>
      </c>
      <c r="J30" s="154">
        <f>ROUND(ROUND((SUM(BE84:BE176)), 2)*I30, 2)</f>
        <v>0</v>
      </c>
      <c r="K30" s="48"/>
    </row>
    <row r="31" s="1" customFormat="1" ht="14.4" customHeight="1">
      <c r="B31" s="43"/>
      <c r="C31" s="44"/>
      <c r="D31" s="44"/>
      <c r="E31" s="52" t="s">
        <v>46</v>
      </c>
      <c r="F31" s="154">
        <f>ROUND(SUM(BF84:BF176), 2)</f>
        <v>0</v>
      </c>
      <c r="G31" s="44"/>
      <c r="H31" s="44"/>
      <c r="I31" s="155">
        <v>0.14999999999999999</v>
      </c>
      <c r="J31" s="154">
        <f>ROUND(ROUND((SUM(BF84:BF176)), 2)*I31, 2)</f>
        <v>0</v>
      </c>
      <c r="K31" s="48"/>
    </row>
    <row r="32" hidden="1" s="1" customFormat="1" ht="14.4" customHeight="1">
      <c r="B32" s="43"/>
      <c r="C32" s="44"/>
      <c r="D32" s="44"/>
      <c r="E32" s="52" t="s">
        <v>47</v>
      </c>
      <c r="F32" s="154">
        <f>ROUND(SUM(BG84:BG176), 2)</f>
        <v>0</v>
      </c>
      <c r="G32" s="44"/>
      <c r="H32" s="44"/>
      <c r="I32" s="155">
        <v>0.20999999999999999</v>
      </c>
      <c r="J32" s="154">
        <v>0</v>
      </c>
      <c r="K32" s="48"/>
    </row>
    <row r="33" hidden="1" s="1" customFormat="1" ht="14.4" customHeight="1">
      <c r="B33" s="43"/>
      <c r="C33" s="44"/>
      <c r="D33" s="44"/>
      <c r="E33" s="52" t="s">
        <v>48</v>
      </c>
      <c r="F33" s="154">
        <f>ROUND(SUM(BH84:BH176), 2)</f>
        <v>0</v>
      </c>
      <c r="G33" s="44"/>
      <c r="H33" s="44"/>
      <c r="I33" s="155">
        <v>0.14999999999999999</v>
      </c>
      <c r="J33" s="154">
        <v>0</v>
      </c>
      <c r="K33" s="48"/>
    </row>
    <row r="34" hidden="1" s="1" customFormat="1" ht="14.4" customHeight="1">
      <c r="B34" s="43"/>
      <c r="C34" s="44"/>
      <c r="D34" s="44"/>
      <c r="E34" s="52" t="s">
        <v>49</v>
      </c>
      <c r="F34" s="154">
        <f>ROUND(SUM(BI84:BI176), 2)</f>
        <v>0</v>
      </c>
      <c r="G34" s="44"/>
      <c r="H34" s="44"/>
      <c r="I34" s="155">
        <v>0</v>
      </c>
      <c r="J34" s="154">
        <v>0</v>
      </c>
      <c r="K34" s="48"/>
    </row>
    <row r="35" s="1" customFormat="1" ht="6.96" customHeight="1">
      <c r="B35" s="43"/>
      <c r="C35" s="44"/>
      <c r="D35" s="44"/>
      <c r="E35" s="44"/>
      <c r="F35" s="44"/>
      <c r="G35" s="44"/>
      <c r="H35" s="44"/>
      <c r="I35" s="141"/>
      <c r="J35" s="44"/>
      <c r="K35" s="48"/>
    </row>
    <row r="36" s="1" customFormat="1" ht="25.44" customHeight="1">
      <c r="B36" s="43"/>
      <c r="C36" s="156"/>
      <c r="D36" s="157" t="s">
        <v>50</v>
      </c>
      <c r="E36" s="95"/>
      <c r="F36" s="95"/>
      <c r="G36" s="158" t="s">
        <v>51</v>
      </c>
      <c r="H36" s="159" t="s">
        <v>52</v>
      </c>
      <c r="I36" s="160"/>
      <c r="J36" s="161">
        <f>SUM(J27:J34)</f>
        <v>0</v>
      </c>
      <c r="K36" s="162"/>
    </row>
    <row r="37" s="1" customFormat="1" ht="14.4" customHeight="1">
      <c r="B37" s="64"/>
      <c r="C37" s="65"/>
      <c r="D37" s="65"/>
      <c r="E37" s="65"/>
      <c r="F37" s="65"/>
      <c r="G37" s="65"/>
      <c r="H37" s="65"/>
      <c r="I37" s="163"/>
      <c r="J37" s="65"/>
      <c r="K37" s="66"/>
    </row>
    <row r="41" s="1" customFormat="1" ht="6.96" customHeight="1">
      <c r="B41" s="164"/>
      <c r="C41" s="165"/>
      <c r="D41" s="165"/>
      <c r="E41" s="165"/>
      <c r="F41" s="165"/>
      <c r="G41" s="165"/>
      <c r="H41" s="165"/>
      <c r="I41" s="166"/>
      <c r="J41" s="165"/>
      <c r="K41" s="167"/>
    </row>
    <row r="42" s="1" customFormat="1" ht="36.96" customHeight="1">
      <c r="B42" s="43"/>
      <c r="C42" s="27" t="s">
        <v>99</v>
      </c>
      <c r="D42" s="44"/>
      <c r="E42" s="44"/>
      <c r="F42" s="44"/>
      <c r="G42" s="44"/>
      <c r="H42" s="44"/>
      <c r="I42" s="141"/>
      <c r="J42" s="44"/>
      <c r="K42" s="48"/>
    </row>
    <row r="43" s="1" customFormat="1" ht="6.96" customHeight="1">
      <c r="B43" s="43"/>
      <c r="C43" s="44"/>
      <c r="D43" s="44"/>
      <c r="E43" s="44"/>
      <c r="F43" s="44"/>
      <c r="G43" s="44"/>
      <c r="H43" s="44"/>
      <c r="I43" s="141"/>
      <c r="J43" s="44"/>
      <c r="K43" s="48"/>
    </row>
    <row r="44" s="1" customFormat="1" ht="14.4" customHeight="1">
      <c r="B44" s="43"/>
      <c r="C44" s="37" t="s">
        <v>18</v>
      </c>
      <c r="D44" s="44"/>
      <c r="E44" s="44"/>
      <c r="F44" s="44"/>
      <c r="G44" s="44"/>
      <c r="H44" s="44"/>
      <c r="I44" s="141"/>
      <c r="J44" s="44"/>
      <c r="K44" s="48"/>
    </row>
    <row r="45" s="1" customFormat="1" ht="16.5" customHeight="1">
      <c r="B45" s="43"/>
      <c r="C45" s="44"/>
      <c r="D45" s="44"/>
      <c r="E45" s="140" t="str">
        <f>E7</f>
        <v>Rekonstrukce MK Pivovarská, obec Bořanovice</v>
      </c>
      <c r="F45" s="37"/>
      <c r="G45" s="37"/>
      <c r="H45" s="37"/>
      <c r="I45" s="141"/>
      <c r="J45" s="44"/>
      <c r="K45" s="48"/>
    </row>
    <row r="46" s="1" customFormat="1" ht="14.4" customHeight="1">
      <c r="B46" s="43"/>
      <c r="C46" s="37" t="s">
        <v>97</v>
      </c>
      <c r="D46" s="44"/>
      <c r="E46" s="44"/>
      <c r="F46" s="44"/>
      <c r="G46" s="44"/>
      <c r="H46" s="44"/>
      <c r="I46" s="141"/>
      <c r="J46" s="44"/>
      <c r="K46" s="48"/>
    </row>
    <row r="47" s="1" customFormat="1" ht="17.25" customHeight="1">
      <c r="B47" s="43"/>
      <c r="C47" s="44"/>
      <c r="D47" s="44"/>
      <c r="E47" s="142" t="str">
        <f>E9</f>
        <v>SO 101 - Komunikace</v>
      </c>
      <c r="F47" s="44"/>
      <c r="G47" s="44"/>
      <c r="H47" s="44"/>
      <c r="I47" s="141"/>
      <c r="J47" s="44"/>
      <c r="K47" s="48"/>
    </row>
    <row r="48" s="1" customFormat="1" ht="6.96" customHeight="1">
      <c r="B48" s="43"/>
      <c r="C48" s="44"/>
      <c r="D48" s="44"/>
      <c r="E48" s="44"/>
      <c r="F48" s="44"/>
      <c r="G48" s="44"/>
      <c r="H48" s="44"/>
      <c r="I48" s="141"/>
      <c r="J48" s="44"/>
      <c r="K48" s="48"/>
    </row>
    <row r="49" s="1" customFormat="1" ht="18" customHeight="1">
      <c r="B49" s="43"/>
      <c r="C49" s="37" t="s">
        <v>23</v>
      </c>
      <c r="D49" s="44"/>
      <c r="E49" s="44"/>
      <c r="F49" s="32" t="str">
        <f>F12</f>
        <v>Bořanovice</v>
      </c>
      <c r="G49" s="44"/>
      <c r="H49" s="44"/>
      <c r="I49" s="143" t="s">
        <v>25</v>
      </c>
      <c r="J49" s="144" t="str">
        <f>IF(J12="","",J12)</f>
        <v>4. 1. 2018</v>
      </c>
      <c r="K49" s="48"/>
    </row>
    <row r="50" s="1" customFormat="1" ht="6.96" customHeight="1">
      <c r="B50" s="43"/>
      <c r="C50" s="44"/>
      <c r="D50" s="44"/>
      <c r="E50" s="44"/>
      <c r="F50" s="44"/>
      <c r="G50" s="44"/>
      <c r="H50" s="44"/>
      <c r="I50" s="141"/>
      <c r="J50" s="44"/>
      <c r="K50" s="48"/>
    </row>
    <row r="51" s="1" customFormat="1">
      <c r="B51" s="43"/>
      <c r="C51" s="37" t="s">
        <v>27</v>
      </c>
      <c r="D51" s="44"/>
      <c r="E51" s="44"/>
      <c r="F51" s="32" t="str">
        <f>E15</f>
        <v>Obec Bořanovice</v>
      </c>
      <c r="G51" s="44"/>
      <c r="H51" s="44"/>
      <c r="I51" s="143" t="s">
        <v>34</v>
      </c>
      <c r="J51" s="41" t="str">
        <f>E21</f>
        <v>Sinpps s.r.o.</v>
      </c>
      <c r="K51" s="48"/>
    </row>
    <row r="52" s="1" customFormat="1" ht="14.4" customHeight="1">
      <c r="B52" s="43"/>
      <c r="C52" s="37" t="s">
        <v>32</v>
      </c>
      <c r="D52" s="44"/>
      <c r="E52" s="44"/>
      <c r="F52" s="32" t="str">
        <f>IF(E18="","",E18)</f>
        <v/>
      </c>
      <c r="G52" s="44"/>
      <c r="H52" s="44"/>
      <c r="I52" s="141"/>
      <c r="J52" s="168"/>
      <c r="K52" s="48"/>
    </row>
    <row r="53" s="1" customFormat="1" ht="10.32" customHeight="1">
      <c r="B53" s="43"/>
      <c r="C53" s="44"/>
      <c r="D53" s="44"/>
      <c r="E53" s="44"/>
      <c r="F53" s="44"/>
      <c r="G53" s="44"/>
      <c r="H53" s="44"/>
      <c r="I53" s="141"/>
      <c r="J53" s="44"/>
      <c r="K53" s="48"/>
    </row>
    <row r="54" s="1" customFormat="1" ht="29.28" customHeight="1">
      <c r="B54" s="43"/>
      <c r="C54" s="169" t="s">
        <v>100</v>
      </c>
      <c r="D54" s="156"/>
      <c r="E54" s="156"/>
      <c r="F54" s="156"/>
      <c r="G54" s="156"/>
      <c r="H54" s="156"/>
      <c r="I54" s="170"/>
      <c r="J54" s="171" t="s">
        <v>101</v>
      </c>
      <c r="K54" s="172"/>
    </row>
    <row r="55" s="1" customFormat="1" ht="10.32" customHeight="1">
      <c r="B55" s="43"/>
      <c r="C55" s="44"/>
      <c r="D55" s="44"/>
      <c r="E55" s="44"/>
      <c r="F55" s="44"/>
      <c r="G55" s="44"/>
      <c r="H55" s="44"/>
      <c r="I55" s="141"/>
      <c r="J55" s="44"/>
      <c r="K55" s="48"/>
    </row>
    <row r="56" s="1" customFormat="1" ht="29.28" customHeight="1">
      <c r="B56" s="43"/>
      <c r="C56" s="173" t="s">
        <v>102</v>
      </c>
      <c r="D56" s="44"/>
      <c r="E56" s="44"/>
      <c r="F56" s="44"/>
      <c r="G56" s="44"/>
      <c r="H56" s="44"/>
      <c r="I56" s="141"/>
      <c r="J56" s="152">
        <f>J84</f>
        <v>0</v>
      </c>
      <c r="K56" s="48"/>
      <c r="AU56" s="21" t="s">
        <v>103</v>
      </c>
    </row>
    <row r="57" s="7" customFormat="1" ht="24.96" customHeight="1">
      <c r="B57" s="174"/>
      <c r="C57" s="175"/>
      <c r="D57" s="176" t="s">
        <v>104</v>
      </c>
      <c r="E57" s="177"/>
      <c r="F57" s="177"/>
      <c r="G57" s="177"/>
      <c r="H57" s="177"/>
      <c r="I57" s="178"/>
      <c r="J57" s="179">
        <f>J85</f>
        <v>0</v>
      </c>
      <c r="K57" s="180"/>
    </row>
    <row r="58" s="8" customFormat="1" ht="19.92" customHeight="1">
      <c r="B58" s="181"/>
      <c r="C58" s="182"/>
      <c r="D58" s="183" t="s">
        <v>105</v>
      </c>
      <c r="E58" s="184"/>
      <c r="F58" s="184"/>
      <c r="G58" s="184"/>
      <c r="H58" s="184"/>
      <c r="I58" s="185"/>
      <c r="J58" s="186">
        <f>J86</f>
        <v>0</v>
      </c>
      <c r="K58" s="187"/>
    </row>
    <row r="59" s="8" customFormat="1" ht="19.92" customHeight="1">
      <c r="B59" s="181"/>
      <c r="C59" s="182"/>
      <c r="D59" s="183" t="s">
        <v>106</v>
      </c>
      <c r="E59" s="184"/>
      <c r="F59" s="184"/>
      <c r="G59" s="184"/>
      <c r="H59" s="184"/>
      <c r="I59" s="185"/>
      <c r="J59" s="186">
        <f>J110</f>
        <v>0</v>
      </c>
      <c r="K59" s="187"/>
    </row>
    <row r="60" s="8" customFormat="1" ht="19.92" customHeight="1">
      <c r="B60" s="181"/>
      <c r="C60" s="182"/>
      <c r="D60" s="183" t="s">
        <v>107</v>
      </c>
      <c r="E60" s="184"/>
      <c r="F60" s="184"/>
      <c r="G60" s="184"/>
      <c r="H60" s="184"/>
      <c r="I60" s="185"/>
      <c r="J60" s="186">
        <f>J132</f>
        <v>0</v>
      </c>
      <c r="K60" s="187"/>
    </row>
    <row r="61" s="8" customFormat="1" ht="19.92" customHeight="1">
      <c r="B61" s="181"/>
      <c r="C61" s="182"/>
      <c r="D61" s="183" t="s">
        <v>108</v>
      </c>
      <c r="E61" s="184"/>
      <c r="F61" s="184"/>
      <c r="G61" s="184"/>
      <c r="H61" s="184"/>
      <c r="I61" s="185"/>
      <c r="J61" s="186">
        <f>J147</f>
        <v>0</v>
      </c>
      <c r="K61" s="187"/>
    </row>
    <row r="62" s="8" customFormat="1" ht="19.92" customHeight="1">
      <c r="B62" s="181"/>
      <c r="C62" s="182"/>
      <c r="D62" s="183" t="s">
        <v>109</v>
      </c>
      <c r="E62" s="184"/>
      <c r="F62" s="184"/>
      <c r="G62" s="184"/>
      <c r="H62" s="184"/>
      <c r="I62" s="185"/>
      <c r="J62" s="186">
        <f>J159</f>
        <v>0</v>
      </c>
      <c r="K62" s="187"/>
    </row>
    <row r="63" s="8" customFormat="1" ht="19.92" customHeight="1">
      <c r="B63" s="181"/>
      <c r="C63" s="182"/>
      <c r="D63" s="183" t="s">
        <v>110</v>
      </c>
      <c r="E63" s="184"/>
      <c r="F63" s="184"/>
      <c r="G63" s="184"/>
      <c r="H63" s="184"/>
      <c r="I63" s="185"/>
      <c r="J63" s="186">
        <f>J168</f>
        <v>0</v>
      </c>
      <c r="K63" s="187"/>
    </row>
    <row r="64" s="7" customFormat="1" ht="24.96" customHeight="1">
      <c r="B64" s="174"/>
      <c r="C64" s="175"/>
      <c r="D64" s="176" t="s">
        <v>111</v>
      </c>
      <c r="E64" s="177"/>
      <c r="F64" s="177"/>
      <c r="G64" s="177"/>
      <c r="H64" s="177"/>
      <c r="I64" s="178"/>
      <c r="J64" s="179">
        <f>J173</f>
        <v>0</v>
      </c>
      <c r="K64" s="180"/>
    </row>
    <row r="65" s="1" customFormat="1" ht="21.84" customHeight="1">
      <c r="B65" s="43"/>
      <c r="C65" s="44"/>
      <c r="D65" s="44"/>
      <c r="E65" s="44"/>
      <c r="F65" s="44"/>
      <c r="G65" s="44"/>
      <c r="H65" s="44"/>
      <c r="I65" s="141"/>
      <c r="J65" s="44"/>
      <c r="K65" s="48"/>
    </row>
    <row r="66" s="1" customFormat="1" ht="6.96" customHeight="1">
      <c r="B66" s="64"/>
      <c r="C66" s="65"/>
      <c r="D66" s="65"/>
      <c r="E66" s="65"/>
      <c r="F66" s="65"/>
      <c r="G66" s="65"/>
      <c r="H66" s="65"/>
      <c r="I66" s="163"/>
      <c r="J66" s="65"/>
      <c r="K66" s="66"/>
    </row>
    <row r="70" s="1" customFormat="1" ht="6.96" customHeight="1">
      <c r="B70" s="67"/>
      <c r="C70" s="68"/>
      <c r="D70" s="68"/>
      <c r="E70" s="68"/>
      <c r="F70" s="68"/>
      <c r="G70" s="68"/>
      <c r="H70" s="68"/>
      <c r="I70" s="166"/>
      <c r="J70" s="68"/>
      <c r="K70" s="68"/>
      <c r="L70" s="69"/>
    </row>
    <row r="71" s="1" customFormat="1" ht="36.96" customHeight="1">
      <c r="B71" s="43"/>
      <c r="C71" s="70" t="s">
        <v>112</v>
      </c>
      <c r="D71" s="71"/>
      <c r="E71" s="71"/>
      <c r="F71" s="71"/>
      <c r="G71" s="71"/>
      <c r="H71" s="71"/>
      <c r="I71" s="188"/>
      <c r="J71" s="71"/>
      <c r="K71" s="71"/>
      <c r="L71" s="69"/>
    </row>
    <row r="72" s="1" customFormat="1" ht="6.96" customHeight="1">
      <c r="B72" s="43"/>
      <c r="C72" s="71"/>
      <c r="D72" s="71"/>
      <c r="E72" s="71"/>
      <c r="F72" s="71"/>
      <c r="G72" s="71"/>
      <c r="H72" s="71"/>
      <c r="I72" s="188"/>
      <c r="J72" s="71"/>
      <c r="K72" s="71"/>
      <c r="L72" s="69"/>
    </row>
    <row r="73" s="1" customFormat="1" ht="14.4" customHeight="1">
      <c r="B73" s="43"/>
      <c r="C73" s="73" t="s">
        <v>18</v>
      </c>
      <c r="D73" s="71"/>
      <c r="E73" s="71"/>
      <c r="F73" s="71"/>
      <c r="G73" s="71"/>
      <c r="H73" s="71"/>
      <c r="I73" s="188"/>
      <c r="J73" s="71"/>
      <c r="K73" s="71"/>
      <c r="L73" s="69"/>
    </row>
    <row r="74" s="1" customFormat="1" ht="16.5" customHeight="1">
      <c r="B74" s="43"/>
      <c r="C74" s="71"/>
      <c r="D74" s="71"/>
      <c r="E74" s="189" t="str">
        <f>E7</f>
        <v>Rekonstrukce MK Pivovarská, obec Bořanovice</v>
      </c>
      <c r="F74" s="73"/>
      <c r="G74" s="73"/>
      <c r="H74" s="73"/>
      <c r="I74" s="188"/>
      <c r="J74" s="71"/>
      <c r="K74" s="71"/>
      <c r="L74" s="69"/>
    </row>
    <row r="75" s="1" customFormat="1" ht="14.4" customHeight="1">
      <c r="B75" s="43"/>
      <c r="C75" s="73" t="s">
        <v>97</v>
      </c>
      <c r="D75" s="71"/>
      <c r="E75" s="71"/>
      <c r="F75" s="71"/>
      <c r="G75" s="71"/>
      <c r="H75" s="71"/>
      <c r="I75" s="188"/>
      <c r="J75" s="71"/>
      <c r="K75" s="71"/>
      <c r="L75" s="69"/>
    </row>
    <row r="76" s="1" customFormat="1" ht="17.25" customHeight="1">
      <c r="B76" s="43"/>
      <c r="C76" s="71"/>
      <c r="D76" s="71"/>
      <c r="E76" s="79" t="str">
        <f>E9</f>
        <v>SO 101 - Komunikace</v>
      </c>
      <c r="F76" s="71"/>
      <c r="G76" s="71"/>
      <c r="H76" s="71"/>
      <c r="I76" s="188"/>
      <c r="J76" s="71"/>
      <c r="K76" s="71"/>
      <c r="L76" s="69"/>
    </row>
    <row r="77" s="1" customFormat="1" ht="6.96" customHeight="1">
      <c r="B77" s="43"/>
      <c r="C77" s="71"/>
      <c r="D77" s="71"/>
      <c r="E77" s="71"/>
      <c r="F77" s="71"/>
      <c r="G77" s="71"/>
      <c r="H77" s="71"/>
      <c r="I77" s="188"/>
      <c r="J77" s="71"/>
      <c r="K77" s="71"/>
      <c r="L77" s="69"/>
    </row>
    <row r="78" s="1" customFormat="1" ht="18" customHeight="1">
      <c r="B78" s="43"/>
      <c r="C78" s="73" t="s">
        <v>23</v>
      </c>
      <c r="D78" s="71"/>
      <c r="E78" s="71"/>
      <c r="F78" s="190" t="str">
        <f>F12</f>
        <v>Bořanovice</v>
      </c>
      <c r="G78" s="71"/>
      <c r="H78" s="71"/>
      <c r="I78" s="191" t="s">
        <v>25</v>
      </c>
      <c r="J78" s="82" t="str">
        <f>IF(J12="","",J12)</f>
        <v>4. 1. 2018</v>
      </c>
      <c r="K78" s="71"/>
      <c r="L78" s="69"/>
    </row>
    <row r="79" s="1" customFormat="1" ht="6.96" customHeight="1">
      <c r="B79" s="43"/>
      <c r="C79" s="71"/>
      <c r="D79" s="71"/>
      <c r="E79" s="71"/>
      <c r="F79" s="71"/>
      <c r="G79" s="71"/>
      <c r="H79" s="71"/>
      <c r="I79" s="188"/>
      <c r="J79" s="71"/>
      <c r="K79" s="71"/>
      <c r="L79" s="69"/>
    </row>
    <row r="80" s="1" customFormat="1">
      <c r="B80" s="43"/>
      <c r="C80" s="73" t="s">
        <v>27</v>
      </c>
      <c r="D80" s="71"/>
      <c r="E80" s="71"/>
      <c r="F80" s="190" t="str">
        <f>E15</f>
        <v>Obec Bořanovice</v>
      </c>
      <c r="G80" s="71"/>
      <c r="H80" s="71"/>
      <c r="I80" s="191" t="s">
        <v>34</v>
      </c>
      <c r="J80" s="190" t="str">
        <f>E21</f>
        <v>Sinpps s.r.o.</v>
      </c>
      <c r="K80" s="71"/>
      <c r="L80" s="69"/>
    </row>
    <row r="81" s="1" customFormat="1" ht="14.4" customHeight="1">
      <c r="B81" s="43"/>
      <c r="C81" s="73" t="s">
        <v>32</v>
      </c>
      <c r="D81" s="71"/>
      <c r="E81" s="71"/>
      <c r="F81" s="190" t="str">
        <f>IF(E18="","",E18)</f>
        <v/>
      </c>
      <c r="G81" s="71"/>
      <c r="H81" s="71"/>
      <c r="I81" s="188"/>
      <c r="J81" s="71"/>
      <c r="K81" s="71"/>
      <c r="L81" s="69"/>
    </row>
    <row r="82" s="1" customFormat="1" ht="10.32" customHeight="1">
      <c r="B82" s="43"/>
      <c r="C82" s="71"/>
      <c r="D82" s="71"/>
      <c r="E82" s="71"/>
      <c r="F82" s="71"/>
      <c r="G82" s="71"/>
      <c r="H82" s="71"/>
      <c r="I82" s="188"/>
      <c r="J82" s="71"/>
      <c r="K82" s="71"/>
      <c r="L82" s="69"/>
    </row>
    <row r="83" s="9" customFormat="1" ht="29.28" customHeight="1">
      <c r="B83" s="192"/>
      <c r="C83" s="193" t="s">
        <v>113</v>
      </c>
      <c r="D83" s="194" t="s">
        <v>59</v>
      </c>
      <c r="E83" s="194" t="s">
        <v>55</v>
      </c>
      <c r="F83" s="194" t="s">
        <v>114</v>
      </c>
      <c r="G83" s="194" t="s">
        <v>115</v>
      </c>
      <c r="H83" s="194" t="s">
        <v>116</v>
      </c>
      <c r="I83" s="195" t="s">
        <v>117</v>
      </c>
      <c r="J83" s="194" t="s">
        <v>101</v>
      </c>
      <c r="K83" s="196" t="s">
        <v>118</v>
      </c>
      <c r="L83" s="197"/>
      <c r="M83" s="99" t="s">
        <v>119</v>
      </c>
      <c r="N83" s="100" t="s">
        <v>44</v>
      </c>
      <c r="O83" s="100" t="s">
        <v>120</v>
      </c>
      <c r="P83" s="100" t="s">
        <v>121</v>
      </c>
      <c r="Q83" s="100" t="s">
        <v>122</v>
      </c>
      <c r="R83" s="100" t="s">
        <v>123</v>
      </c>
      <c r="S83" s="100" t="s">
        <v>124</v>
      </c>
      <c r="T83" s="101" t="s">
        <v>125</v>
      </c>
    </row>
    <row r="84" s="1" customFormat="1" ht="29.28" customHeight="1">
      <c r="B84" s="43"/>
      <c r="C84" s="105" t="s">
        <v>102</v>
      </c>
      <c r="D84" s="71"/>
      <c r="E84" s="71"/>
      <c r="F84" s="71"/>
      <c r="G84" s="71"/>
      <c r="H84" s="71"/>
      <c r="I84" s="188"/>
      <c r="J84" s="198">
        <f>BK84</f>
        <v>0</v>
      </c>
      <c r="K84" s="71"/>
      <c r="L84" s="69"/>
      <c r="M84" s="102"/>
      <c r="N84" s="103"/>
      <c r="O84" s="103"/>
      <c r="P84" s="199">
        <f>P85+P173</f>
        <v>0</v>
      </c>
      <c r="Q84" s="103"/>
      <c r="R84" s="199">
        <f>R85+R173</f>
        <v>260.61649</v>
      </c>
      <c r="S84" s="103"/>
      <c r="T84" s="200">
        <f>T85+T173</f>
        <v>663.45799999999997</v>
      </c>
      <c r="AT84" s="21" t="s">
        <v>73</v>
      </c>
      <c r="AU84" s="21" t="s">
        <v>103</v>
      </c>
      <c r="BK84" s="201">
        <f>BK85+BK173</f>
        <v>0</v>
      </c>
    </row>
    <row r="85" s="10" customFormat="1" ht="37.44" customHeight="1">
      <c r="B85" s="202"/>
      <c r="C85" s="203"/>
      <c r="D85" s="204" t="s">
        <v>73</v>
      </c>
      <c r="E85" s="205" t="s">
        <v>126</v>
      </c>
      <c r="F85" s="205" t="s">
        <v>127</v>
      </c>
      <c r="G85" s="203"/>
      <c r="H85" s="203"/>
      <c r="I85" s="206"/>
      <c r="J85" s="207">
        <f>BK85</f>
        <v>0</v>
      </c>
      <c r="K85" s="203"/>
      <c r="L85" s="208"/>
      <c r="M85" s="209"/>
      <c r="N85" s="210"/>
      <c r="O85" s="210"/>
      <c r="P85" s="211">
        <f>P86+P110+P132+P147+P159+P168</f>
        <v>0</v>
      </c>
      <c r="Q85" s="210"/>
      <c r="R85" s="211">
        <f>R86+R110+R132+R147+R159+R168</f>
        <v>260.61649</v>
      </c>
      <c r="S85" s="210"/>
      <c r="T85" s="212">
        <f>T86+T110+T132+T147+T159+T168</f>
        <v>663.45799999999997</v>
      </c>
      <c r="AR85" s="213" t="s">
        <v>82</v>
      </c>
      <c r="AT85" s="214" t="s">
        <v>73</v>
      </c>
      <c r="AU85" s="214" t="s">
        <v>74</v>
      </c>
      <c r="AY85" s="213" t="s">
        <v>128</v>
      </c>
      <c r="BK85" s="215">
        <f>BK86+BK110+BK132+BK147+BK159+BK168</f>
        <v>0</v>
      </c>
    </row>
    <row r="86" s="10" customFormat="1" ht="19.92" customHeight="1">
      <c r="B86" s="202"/>
      <c r="C86" s="203"/>
      <c r="D86" s="204" t="s">
        <v>73</v>
      </c>
      <c r="E86" s="216" t="s">
        <v>82</v>
      </c>
      <c r="F86" s="216" t="s">
        <v>129</v>
      </c>
      <c r="G86" s="203"/>
      <c r="H86" s="203"/>
      <c r="I86" s="206"/>
      <c r="J86" s="217">
        <f>BK86</f>
        <v>0</v>
      </c>
      <c r="K86" s="203"/>
      <c r="L86" s="208"/>
      <c r="M86" s="209"/>
      <c r="N86" s="210"/>
      <c r="O86" s="210"/>
      <c r="P86" s="211">
        <f>SUM(P87:P109)</f>
        <v>0</v>
      </c>
      <c r="Q86" s="210"/>
      <c r="R86" s="211">
        <f>SUM(R87:R109)</f>
        <v>135.42180000000002</v>
      </c>
      <c r="S86" s="210"/>
      <c r="T86" s="212">
        <f>SUM(T87:T109)</f>
        <v>598.36000000000001</v>
      </c>
      <c r="AR86" s="213" t="s">
        <v>82</v>
      </c>
      <c r="AT86" s="214" t="s">
        <v>73</v>
      </c>
      <c r="AU86" s="214" t="s">
        <v>82</v>
      </c>
      <c r="AY86" s="213" t="s">
        <v>128</v>
      </c>
      <c r="BK86" s="215">
        <f>SUM(BK87:BK109)</f>
        <v>0</v>
      </c>
    </row>
    <row r="87" s="1" customFormat="1" ht="25.5" customHeight="1">
      <c r="B87" s="43"/>
      <c r="C87" s="218" t="s">
        <v>82</v>
      </c>
      <c r="D87" s="218" t="s">
        <v>130</v>
      </c>
      <c r="E87" s="219" t="s">
        <v>131</v>
      </c>
      <c r="F87" s="220" t="s">
        <v>132</v>
      </c>
      <c r="G87" s="221" t="s">
        <v>133</v>
      </c>
      <c r="H87" s="222">
        <v>1490</v>
      </c>
      <c r="I87" s="223"/>
      <c r="J87" s="224">
        <f>ROUND(I87*H87,2)</f>
        <v>0</v>
      </c>
      <c r="K87" s="220" t="s">
        <v>134</v>
      </c>
      <c r="L87" s="69"/>
      <c r="M87" s="225" t="s">
        <v>21</v>
      </c>
      <c r="N87" s="226" t="s">
        <v>45</v>
      </c>
      <c r="O87" s="44"/>
      <c r="P87" s="227">
        <f>O87*H87</f>
        <v>0</v>
      </c>
      <c r="Q87" s="227">
        <v>0.00012</v>
      </c>
      <c r="R87" s="227">
        <f>Q87*H87</f>
        <v>0.17880000000000001</v>
      </c>
      <c r="S87" s="227">
        <v>0.25600000000000001</v>
      </c>
      <c r="T87" s="228">
        <f>S87*H87</f>
        <v>381.44</v>
      </c>
      <c r="AR87" s="21" t="s">
        <v>135</v>
      </c>
      <c r="AT87" s="21" t="s">
        <v>130</v>
      </c>
      <c r="AU87" s="21" t="s">
        <v>84</v>
      </c>
      <c r="AY87" s="21" t="s">
        <v>128</v>
      </c>
      <c r="BE87" s="229">
        <f>IF(N87="základní",J87,0)</f>
        <v>0</v>
      </c>
      <c r="BF87" s="229">
        <f>IF(N87="snížená",J87,0)</f>
        <v>0</v>
      </c>
      <c r="BG87" s="229">
        <f>IF(N87="zákl. přenesená",J87,0)</f>
        <v>0</v>
      </c>
      <c r="BH87" s="229">
        <f>IF(N87="sníž. přenesená",J87,0)</f>
        <v>0</v>
      </c>
      <c r="BI87" s="229">
        <f>IF(N87="nulová",J87,0)</f>
        <v>0</v>
      </c>
      <c r="BJ87" s="21" t="s">
        <v>82</v>
      </c>
      <c r="BK87" s="229">
        <f>ROUND(I87*H87,2)</f>
        <v>0</v>
      </c>
      <c r="BL87" s="21" t="s">
        <v>135</v>
      </c>
      <c r="BM87" s="21" t="s">
        <v>136</v>
      </c>
    </row>
    <row r="88" s="1" customFormat="1" ht="16.5" customHeight="1">
      <c r="B88" s="43"/>
      <c r="C88" s="218" t="s">
        <v>84</v>
      </c>
      <c r="D88" s="218" t="s">
        <v>130</v>
      </c>
      <c r="E88" s="219" t="s">
        <v>137</v>
      </c>
      <c r="F88" s="220" t="s">
        <v>138</v>
      </c>
      <c r="G88" s="221" t="s">
        <v>133</v>
      </c>
      <c r="H88" s="222">
        <v>493</v>
      </c>
      <c r="I88" s="223"/>
      <c r="J88" s="224">
        <f>ROUND(I88*H88,2)</f>
        <v>0</v>
      </c>
      <c r="K88" s="220" t="s">
        <v>134</v>
      </c>
      <c r="L88" s="69"/>
      <c r="M88" s="225" t="s">
        <v>21</v>
      </c>
      <c r="N88" s="226" t="s">
        <v>45</v>
      </c>
      <c r="O88" s="44"/>
      <c r="P88" s="227">
        <f>O88*H88</f>
        <v>0</v>
      </c>
      <c r="Q88" s="227">
        <v>0</v>
      </c>
      <c r="R88" s="227">
        <f>Q88*H88</f>
        <v>0</v>
      </c>
      <c r="S88" s="227">
        <v>0.44</v>
      </c>
      <c r="T88" s="228">
        <f>S88*H88</f>
        <v>216.91999999999999</v>
      </c>
      <c r="AR88" s="21" t="s">
        <v>135</v>
      </c>
      <c r="AT88" s="21" t="s">
        <v>130</v>
      </c>
      <c r="AU88" s="21" t="s">
        <v>84</v>
      </c>
      <c r="AY88" s="21" t="s">
        <v>128</v>
      </c>
      <c r="BE88" s="229">
        <f>IF(N88="základní",J88,0)</f>
        <v>0</v>
      </c>
      <c r="BF88" s="229">
        <f>IF(N88="snížená",J88,0)</f>
        <v>0</v>
      </c>
      <c r="BG88" s="229">
        <f>IF(N88="zákl. přenesená",J88,0)</f>
        <v>0</v>
      </c>
      <c r="BH88" s="229">
        <f>IF(N88="sníž. přenesená",J88,0)</f>
        <v>0</v>
      </c>
      <c r="BI88" s="229">
        <f>IF(N88="nulová",J88,0)</f>
        <v>0</v>
      </c>
      <c r="BJ88" s="21" t="s">
        <v>82</v>
      </c>
      <c r="BK88" s="229">
        <f>ROUND(I88*H88,2)</f>
        <v>0</v>
      </c>
      <c r="BL88" s="21" t="s">
        <v>135</v>
      </c>
      <c r="BM88" s="21" t="s">
        <v>139</v>
      </c>
    </row>
    <row r="89" s="1" customFormat="1" ht="16.5" customHeight="1">
      <c r="B89" s="43"/>
      <c r="C89" s="218" t="s">
        <v>140</v>
      </c>
      <c r="D89" s="218" t="s">
        <v>130</v>
      </c>
      <c r="E89" s="219" t="s">
        <v>141</v>
      </c>
      <c r="F89" s="220" t="s">
        <v>142</v>
      </c>
      <c r="G89" s="221" t="s">
        <v>143</v>
      </c>
      <c r="H89" s="222">
        <v>177.09999999999999</v>
      </c>
      <c r="I89" s="223"/>
      <c r="J89" s="224">
        <f>ROUND(I89*H89,2)</f>
        <v>0</v>
      </c>
      <c r="K89" s="220" t="s">
        <v>134</v>
      </c>
      <c r="L89" s="69"/>
      <c r="M89" s="225" t="s">
        <v>21</v>
      </c>
      <c r="N89" s="226" t="s">
        <v>45</v>
      </c>
      <c r="O89" s="44"/>
      <c r="P89" s="227">
        <f>O89*H89</f>
        <v>0</v>
      </c>
      <c r="Q89" s="227">
        <v>0</v>
      </c>
      <c r="R89" s="227">
        <f>Q89*H89</f>
        <v>0</v>
      </c>
      <c r="S89" s="227">
        <v>0</v>
      </c>
      <c r="T89" s="228">
        <f>S89*H89</f>
        <v>0</v>
      </c>
      <c r="AR89" s="21" t="s">
        <v>135</v>
      </c>
      <c r="AT89" s="21" t="s">
        <v>130</v>
      </c>
      <c r="AU89" s="21" t="s">
        <v>84</v>
      </c>
      <c r="AY89" s="21" t="s">
        <v>128</v>
      </c>
      <c r="BE89" s="229">
        <f>IF(N89="základní",J89,0)</f>
        <v>0</v>
      </c>
      <c r="BF89" s="229">
        <f>IF(N89="snížená",J89,0)</f>
        <v>0</v>
      </c>
      <c r="BG89" s="229">
        <f>IF(N89="zákl. přenesená",J89,0)</f>
        <v>0</v>
      </c>
      <c r="BH89" s="229">
        <f>IF(N89="sníž. přenesená",J89,0)</f>
        <v>0</v>
      </c>
      <c r="BI89" s="229">
        <f>IF(N89="nulová",J89,0)</f>
        <v>0</v>
      </c>
      <c r="BJ89" s="21" t="s">
        <v>82</v>
      </c>
      <c r="BK89" s="229">
        <f>ROUND(I89*H89,2)</f>
        <v>0</v>
      </c>
      <c r="BL89" s="21" t="s">
        <v>135</v>
      </c>
      <c r="BM89" s="21" t="s">
        <v>144</v>
      </c>
    </row>
    <row r="90" s="1" customFormat="1" ht="16.5" customHeight="1">
      <c r="B90" s="43"/>
      <c r="C90" s="218" t="s">
        <v>135</v>
      </c>
      <c r="D90" s="218" t="s">
        <v>130</v>
      </c>
      <c r="E90" s="219" t="s">
        <v>145</v>
      </c>
      <c r="F90" s="220" t="s">
        <v>146</v>
      </c>
      <c r="G90" s="221" t="s">
        <v>143</v>
      </c>
      <c r="H90" s="222">
        <v>177.09999999999999</v>
      </c>
      <c r="I90" s="223"/>
      <c r="J90" s="224">
        <f>ROUND(I90*H90,2)</f>
        <v>0</v>
      </c>
      <c r="K90" s="220" t="s">
        <v>134</v>
      </c>
      <c r="L90" s="69"/>
      <c r="M90" s="225" t="s">
        <v>21</v>
      </c>
      <c r="N90" s="226" t="s">
        <v>45</v>
      </c>
      <c r="O90" s="44"/>
      <c r="P90" s="227">
        <f>O90*H90</f>
        <v>0</v>
      </c>
      <c r="Q90" s="227">
        <v>0</v>
      </c>
      <c r="R90" s="227">
        <f>Q90*H90</f>
        <v>0</v>
      </c>
      <c r="S90" s="227">
        <v>0</v>
      </c>
      <c r="T90" s="228">
        <f>S90*H90</f>
        <v>0</v>
      </c>
      <c r="AR90" s="21" t="s">
        <v>135</v>
      </c>
      <c r="AT90" s="21" t="s">
        <v>130</v>
      </c>
      <c r="AU90" s="21" t="s">
        <v>84</v>
      </c>
      <c r="AY90" s="21" t="s">
        <v>128</v>
      </c>
      <c r="BE90" s="229">
        <f>IF(N90="základní",J90,0)</f>
        <v>0</v>
      </c>
      <c r="BF90" s="229">
        <f>IF(N90="snížená",J90,0)</f>
        <v>0</v>
      </c>
      <c r="BG90" s="229">
        <f>IF(N90="zákl. přenesená",J90,0)</f>
        <v>0</v>
      </c>
      <c r="BH90" s="229">
        <f>IF(N90="sníž. přenesená",J90,0)</f>
        <v>0</v>
      </c>
      <c r="BI90" s="229">
        <f>IF(N90="nulová",J90,0)</f>
        <v>0</v>
      </c>
      <c r="BJ90" s="21" t="s">
        <v>82</v>
      </c>
      <c r="BK90" s="229">
        <f>ROUND(I90*H90,2)</f>
        <v>0</v>
      </c>
      <c r="BL90" s="21" t="s">
        <v>135</v>
      </c>
      <c r="BM90" s="21" t="s">
        <v>147</v>
      </c>
    </row>
    <row r="91" s="1" customFormat="1" ht="16.5" customHeight="1">
      <c r="B91" s="43"/>
      <c r="C91" s="218" t="s">
        <v>148</v>
      </c>
      <c r="D91" s="218" t="s">
        <v>130</v>
      </c>
      <c r="E91" s="219" t="s">
        <v>149</v>
      </c>
      <c r="F91" s="220" t="s">
        <v>150</v>
      </c>
      <c r="G91" s="221" t="s">
        <v>143</v>
      </c>
      <c r="H91" s="222">
        <v>21</v>
      </c>
      <c r="I91" s="223"/>
      <c r="J91" s="224">
        <f>ROUND(I91*H91,2)</f>
        <v>0</v>
      </c>
      <c r="K91" s="220" t="s">
        <v>134</v>
      </c>
      <c r="L91" s="69"/>
      <c r="M91" s="225" t="s">
        <v>21</v>
      </c>
      <c r="N91" s="226" t="s">
        <v>45</v>
      </c>
      <c r="O91" s="44"/>
      <c r="P91" s="227">
        <f>O91*H91</f>
        <v>0</v>
      </c>
      <c r="Q91" s="227">
        <v>0</v>
      </c>
      <c r="R91" s="227">
        <f>Q91*H91</f>
        <v>0</v>
      </c>
      <c r="S91" s="227">
        <v>0</v>
      </c>
      <c r="T91" s="228">
        <f>S91*H91</f>
        <v>0</v>
      </c>
      <c r="AR91" s="21" t="s">
        <v>135</v>
      </c>
      <c r="AT91" s="21" t="s">
        <v>130</v>
      </c>
      <c r="AU91" s="21" t="s">
        <v>84</v>
      </c>
      <c r="AY91" s="21" t="s">
        <v>128</v>
      </c>
      <c r="BE91" s="229">
        <f>IF(N91="základní",J91,0)</f>
        <v>0</v>
      </c>
      <c r="BF91" s="229">
        <f>IF(N91="snížená",J91,0)</f>
        <v>0</v>
      </c>
      <c r="BG91" s="229">
        <f>IF(N91="zákl. přenesená",J91,0)</f>
        <v>0</v>
      </c>
      <c r="BH91" s="229">
        <f>IF(N91="sníž. přenesená",J91,0)</f>
        <v>0</v>
      </c>
      <c r="BI91" s="229">
        <f>IF(N91="nulová",J91,0)</f>
        <v>0</v>
      </c>
      <c r="BJ91" s="21" t="s">
        <v>82</v>
      </c>
      <c r="BK91" s="229">
        <f>ROUND(I91*H91,2)</f>
        <v>0</v>
      </c>
      <c r="BL91" s="21" t="s">
        <v>135</v>
      </c>
      <c r="BM91" s="21" t="s">
        <v>151</v>
      </c>
    </row>
    <row r="92" s="1" customFormat="1" ht="16.5" customHeight="1">
      <c r="B92" s="43"/>
      <c r="C92" s="218" t="s">
        <v>152</v>
      </c>
      <c r="D92" s="218" t="s">
        <v>130</v>
      </c>
      <c r="E92" s="219" t="s">
        <v>153</v>
      </c>
      <c r="F92" s="220" t="s">
        <v>154</v>
      </c>
      <c r="G92" s="221" t="s">
        <v>143</v>
      </c>
      <c r="H92" s="222">
        <v>21</v>
      </c>
      <c r="I92" s="223"/>
      <c r="J92" s="224">
        <f>ROUND(I92*H92,2)</f>
        <v>0</v>
      </c>
      <c r="K92" s="220" t="s">
        <v>134</v>
      </c>
      <c r="L92" s="69"/>
      <c r="M92" s="225" t="s">
        <v>21</v>
      </c>
      <c r="N92" s="226" t="s">
        <v>45</v>
      </c>
      <c r="O92" s="44"/>
      <c r="P92" s="227">
        <f>O92*H92</f>
        <v>0</v>
      </c>
      <c r="Q92" s="227">
        <v>0</v>
      </c>
      <c r="R92" s="227">
        <f>Q92*H92</f>
        <v>0</v>
      </c>
      <c r="S92" s="227">
        <v>0</v>
      </c>
      <c r="T92" s="228">
        <f>S92*H92</f>
        <v>0</v>
      </c>
      <c r="AR92" s="21" t="s">
        <v>135</v>
      </c>
      <c r="AT92" s="21" t="s">
        <v>130</v>
      </c>
      <c r="AU92" s="21" t="s">
        <v>84</v>
      </c>
      <c r="AY92" s="21" t="s">
        <v>128</v>
      </c>
      <c r="BE92" s="229">
        <f>IF(N92="základní",J92,0)</f>
        <v>0</v>
      </c>
      <c r="BF92" s="229">
        <f>IF(N92="snížená",J92,0)</f>
        <v>0</v>
      </c>
      <c r="BG92" s="229">
        <f>IF(N92="zákl. přenesená",J92,0)</f>
        <v>0</v>
      </c>
      <c r="BH92" s="229">
        <f>IF(N92="sníž. přenesená",J92,0)</f>
        <v>0</v>
      </c>
      <c r="BI92" s="229">
        <f>IF(N92="nulová",J92,0)</f>
        <v>0</v>
      </c>
      <c r="BJ92" s="21" t="s">
        <v>82</v>
      </c>
      <c r="BK92" s="229">
        <f>ROUND(I92*H92,2)</f>
        <v>0</v>
      </c>
      <c r="BL92" s="21" t="s">
        <v>135</v>
      </c>
      <c r="BM92" s="21" t="s">
        <v>155</v>
      </c>
    </row>
    <row r="93" s="1" customFormat="1" ht="25.5" customHeight="1">
      <c r="B93" s="43"/>
      <c r="C93" s="218" t="s">
        <v>156</v>
      </c>
      <c r="D93" s="218" t="s">
        <v>130</v>
      </c>
      <c r="E93" s="219" t="s">
        <v>157</v>
      </c>
      <c r="F93" s="220" t="s">
        <v>158</v>
      </c>
      <c r="G93" s="221" t="s">
        <v>143</v>
      </c>
      <c r="H93" s="222">
        <v>33</v>
      </c>
      <c r="I93" s="223"/>
      <c r="J93" s="224">
        <f>ROUND(I93*H93,2)</f>
        <v>0</v>
      </c>
      <c r="K93" s="220" t="s">
        <v>134</v>
      </c>
      <c r="L93" s="69"/>
      <c r="M93" s="225" t="s">
        <v>21</v>
      </c>
      <c r="N93" s="226" t="s">
        <v>45</v>
      </c>
      <c r="O93" s="44"/>
      <c r="P93" s="227">
        <f>O93*H93</f>
        <v>0</v>
      </c>
      <c r="Q93" s="227">
        <v>0</v>
      </c>
      <c r="R93" s="227">
        <f>Q93*H93</f>
        <v>0</v>
      </c>
      <c r="S93" s="227">
        <v>0</v>
      </c>
      <c r="T93" s="228">
        <f>S93*H93</f>
        <v>0</v>
      </c>
      <c r="AR93" s="21" t="s">
        <v>135</v>
      </c>
      <c r="AT93" s="21" t="s">
        <v>130</v>
      </c>
      <c r="AU93" s="21" t="s">
        <v>84</v>
      </c>
      <c r="AY93" s="21" t="s">
        <v>128</v>
      </c>
      <c r="BE93" s="229">
        <f>IF(N93="základní",J93,0)</f>
        <v>0</v>
      </c>
      <c r="BF93" s="229">
        <f>IF(N93="snížená",J93,0)</f>
        <v>0</v>
      </c>
      <c r="BG93" s="229">
        <f>IF(N93="zákl. přenesená",J93,0)</f>
        <v>0</v>
      </c>
      <c r="BH93" s="229">
        <f>IF(N93="sníž. přenesená",J93,0)</f>
        <v>0</v>
      </c>
      <c r="BI93" s="229">
        <f>IF(N93="nulová",J93,0)</f>
        <v>0</v>
      </c>
      <c r="BJ93" s="21" t="s">
        <v>82</v>
      </c>
      <c r="BK93" s="229">
        <f>ROUND(I93*H93,2)</f>
        <v>0</v>
      </c>
      <c r="BL93" s="21" t="s">
        <v>135</v>
      </c>
      <c r="BM93" s="21" t="s">
        <v>159</v>
      </c>
    </row>
    <row r="94" s="1" customFormat="1" ht="25.5" customHeight="1">
      <c r="B94" s="43"/>
      <c r="C94" s="218" t="s">
        <v>160</v>
      </c>
      <c r="D94" s="218" t="s">
        <v>130</v>
      </c>
      <c r="E94" s="219" t="s">
        <v>161</v>
      </c>
      <c r="F94" s="220" t="s">
        <v>162</v>
      </c>
      <c r="G94" s="221" t="s">
        <v>143</v>
      </c>
      <c r="H94" s="222">
        <v>33</v>
      </c>
      <c r="I94" s="223"/>
      <c r="J94" s="224">
        <f>ROUND(I94*H94,2)</f>
        <v>0</v>
      </c>
      <c r="K94" s="220" t="s">
        <v>134</v>
      </c>
      <c r="L94" s="69"/>
      <c r="M94" s="225" t="s">
        <v>21</v>
      </c>
      <c r="N94" s="226" t="s">
        <v>45</v>
      </c>
      <c r="O94" s="44"/>
      <c r="P94" s="227">
        <f>O94*H94</f>
        <v>0</v>
      </c>
      <c r="Q94" s="227">
        <v>0</v>
      </c>
      <c r="R94" s="227">
        <f>Q94*H94</f>
        <v>0</v>
      </c>
      <c r="S94" s="227">
        <v>0</v>
      </c>
      <c r="T94" s="228">
        <f>S94*H94</f>
        <v>0</v>
      </c>
      <c r="AR94" s="21" t="s">
        <v>135</v>
      </c>
      <c r="AT94" s="21" t="s">
        <v>130</v>
      </c>
      <c r="AU94" s="21" t="s">
        <v>84</v>
      </c>
      <c r="AY94" s="21" t="s">
        <v>128</v>
      </c>
      <c r="BE94" s="229">
        <f>IF(N94="základní",J94,0)</f>
        <v>0</v>
      </c>
      <c r="BF94" s="229">
        <f>IF(N94="snížená",J94,0)</f>
        <v>0</v>
      </c>
      <c r="BG94" s="229">
        <f>IF(N94="zákl. přenesená",J94,0)</f>
        <v>0</v>
      </c>
      <c r="BH94" s="229">
        <f>IF(N94="sníž. přenesená",J94,0)</f>
        <v>0</v>
      </c>
      <c r="BI94" s="229">
        <f>IF(N94="nulová",J94,0)</f>
        <v>0</v>
      </c>
      <c r="BJ94" s="21" t="s">
        <v>82</v>
      </c>
      <c r="BK94" s="229">
        <f>ROUND(I94*H94,2)</f>
        <v>0</v>
      </c>
      <c r="BL94" s="21" t="s">
        <v>135</v>
      </c>
      <c r="BM94" s="21" t="s">
        <v>163</v>
      </c>
    </row>
    <row r="95" s="1" customFormat="1" ht="16.5" customHeight="1">
      <c r="B95" s="43"/>
      <c r="C95" s="218" t="s">
        <v>164</v>
      </c>
      <c r="D95" s="218" t="s">
        <v>130</v>
      </c>
      <c r="E95" s="219" t="s">
        <v>165</v>
      </c>
      <c r="F95" s="220" t="s">
        <v>166</v>
      </c>
      <c r="G95" s="221" t="s">
        <v>143</v>
      </c>
      <c r="H95" s="222">
        <v>231</v>
      </c>
      <c r="I95" s="223"/>
      <c r="J95" s="224">
        <f>ROUND(I95*H95,2)</f>
        <v>0</v>
      </c>
      <c r="K95" s="220" t="s">
        <v>134</v>
      </c>
      <c r="L95" s="69"/>
      <c r="M95" s="225" t="s">
        <v>21</v>
      </c>
      <c r="N95" s="226" t="s">
        <v>45</v>
      </c>
      <c r="O95" s="44"/>
      <c r="P95" s="227">
        <f>O95*H95</f>
        <v>0</v>
      </c>
      <c r="Q95" s="227">
        <v>0</v>
      </c>
      <c r="R95" s="227">
        <f>Q95*H95</f>
        <v>0</v>
      </c>
      <c r="S95" s="227">
        <v>0</v>
      </c>
      <c r="T95" s="228">
        <f>S95*H95</f>
        <v>0</v>
      </c>
      <c r="AR95" s="21" t="s">
        <v>135</v>
      </c>
      <c r="AT95" s="21" t="s">
        <v>130</v>
      </c>
      <c r="AU95" s="21" t="s">
        <v>84</v>
      </c>
      <c r="AY95" s="21" t="s">
        <v>128</v>
      </c>
      <c r="BE95" s="229">
        <f>IF(N95="základní",J95,0)</f>
        <v>0</v>
      </c>
      <c r="BF95" s="229">
        <f>IF(N95="snížená",J95,0)</f>
        <v>0</v>
      </c>
      <c r="BG95" s="229">
        <f>IF(N95="zákl. přenesená",J95,0)</f>
        <v>0</v>
      </c>
      <c r="BH95" s="229">
        <f>IF(N95="sníž. přenesená",J95,0)</f>
        <v>0</v>
      </c>
      <c r="BI95" s="229">
        <f>IF(N95="nulová",J95,0)</f>
        <v>0</v>
      </c>
      <c r="BJ95" s="21" t="s">
        <v>82</v>
      </c>
      <c r="BK95" s="229">
        <f>ROUND(I95*H95,2)</f>
        <v>0</v>
      </c>
      <c r="BL95" s="21" t="s">
        <v>135</v>
      </c>
      <c r="BM95" s="21" t="s">
        <v>167</v>
      </c>
    </row>
    <row r="96" s="11" customFormat="1">
      <c r="B96" s="230"/>
      <c r="C96" s="231"/>
      <c r="D96" s="232" t="s">
        <v>168</v>
      </c>
      <c r="E96" s="233" t="s">
        <v>21</v>
      </c>
      <c r="F96" s="234" t="s">
        <v>169</v>
      </c>
      <c r="G96" s="231"/>
      <c r="H96" s="235">
        <v>231</v>
      </c>
      <c r="I96" s="236"/>
      <c r="J96" s="231"/>
      <c r="K96" s="231"/>
      <c r="L96" s="237"/>
      <c r="M96" s="238"/>
      <c r="N96" s="239"/>
      <c r="O96" s="239"/>
      <c r="P96" s="239"/>
      <c r="Q96" s="239"/>
      <c r="R96" s="239"/>
      <c r="S96" s="239"/>
      <c r="T96" s="240"/>
      <c r="AT96" s="241" t="s">
        <v>168</v>
      </c>
      <c r="AU96" s="241" t="s">
        <v>84</v>
      </c>
      <c r="AV96" s="11" t="s">
        <v>84</v>
      </c>
      <c r="AW96" s="11" t="s">
        <v>38</v>
      </c>
      <c r="AX96" s="11" t="s">
        <v>82</v>
      </c>
      <c r="AY96" s="241" t="s">
        <v>128</v>
      </c>
    </row>
    <row r="97" s="1" customFormat="1" ht="25.5" customHeight="1">
      <c r="B97" s="43"/>
      <c r="C97" s="218" t="s">
        <v>170</v>
      </c>
      <c r="D97" s="218" t="s">
        <v>130</v>
      </c>
      <c r="E97" s="219" t="s">
        <v>171</v>
      </c>
      <c r="F97" s="220" t="s">
        <v>172</v>
      </c>
      <c r="G97" s="221" t="s">
        <v>143</v>
      </c>
      <c r="H97" s="222">
        <v>3465</v>
      </c>
      <c r="I97" s="223"/>
      <c r="J97" s="224">
        <f>ROUND(I97*H97,2)</f>
        <v>0</v>
      </c>
      <c r="K97" s="220" t="s">
        <v>134</v>
      </c>
      <c r="L97" s="69"/>
      <c r="M97" s="225" t="s">
        <v>21</v>
      </c>
      <c r="N97" s="226" t="s">
        <v>45</v>
      </c>
      <c r="O97" s="44"/>
      <c r="P97" s="227">
        <f>O97*H97</f>
        <v>0</v>
      </c>
      <c r="Q97" s="227">
        <v>0</v>
      </c>
      <c r="R97" s="227">
        <f>Q97*H97</f>
        <v>0</v>
      </c>
      <c r="S97" s="227">
        <v>0</v>
      </c>
      <c r="T97" s="228">
        <f>S97*H97</f>
        <v>0</v>
      </c>
      <c r="AR97" s="21" t="s">
        <v>135</v>
      </c>
      <c r="AT97" s="21" t="s">
        <v>130</v>
      </c>
      <c r="AU97" s="21" t="s">
        <v>84</v>
      </c>
      <c r="AY97" s="21" t="s">
        <v>128</v>
      </c>
      <c r="BE97" s="229">
        <f>IF(N97="základní",J97,0)</f>
        <v>0</v>
      </c>
      <c r="BF97" s="229">
        <f>IF(N97="snížená",J97,0)</f>
        <v>0</v>
      </c>
      <c r="BG97" s="229">
        <f>IF(N97="zákl. přenesená",J97,0)</f>
        <v>0</v>
      </c>
      <c r="BH97" s="229">
        <f>IF(N97="sníž. přenesená",J97,0)</f>
        <v>0</v>
      </c>
      <c r="BI97" s="229">
        <f>IF(N97="nulová",J97,0)</f>
        <v>0</v>
      </c>
      <c r="BJ97" s="21" t="s">
        <v>82</v>
      </c>
      <c r="BK97" s="229">
        <f>ROUND(I97*H97,2)</f>
        <v>0</v>
      </c>
      <c r="BL97" s="21" t="s">
        <v>135</v>
      </c>
      <c r="BM97" s="21" t="s">
        <v>173</v>
      </c>
    </row>
    <row r="98" s="11" customFormat="1">
      <c r="B98" s="230"/>
      <c r="C98" s="231"/>
      <c r="D98" s="232" t="s">
        <v>168</v>
      </c>
      <c r="E98" s="233" t="s">
        <v>21</v>
      </c>
      <c r="F98" s="234" t="s">
        <v>174</v>
      </c>
      <c r="G98" s="231"/>
      <c r="H98" s="235">
        <v>3465</v>
      </c>
      <c r="I98" s="236"/>
      <c r="J98" s="231"/>
      <c r="K98" s="231"/>
      <c r="L98" s="237"/>
      <c r="M98" s="238"/>
      <c r="N98" s="239"/>
      <c r="O98" s="239"/>
      <c r="P98" s="239"/>
      <c r="Q98" s="239"/>
      <c r="R98" s="239"/>
      <c r="S98" s="239"/>
      <c r="T98" s="240"/>
      <c r="AT98" s="241" t="s">
        <v>168</v>
      </c>
      <c r="AU98" s="241" t="s">
        <v>84</v>
      </c>
      <c r="AV98" s="11" t="s">
        <v>84</v>
      </c>
      <c r="AW98" s="11" t="s">
        <v>38</v>
      </c>
      <c r="AX98" s="11" t="s">
        <v>82</v>
      </c>
      <c r="AY98" s="241" t="s">
        <v>128</v>
      </c>
    </row>
    <row r="99" s="1" customFormat="1" ht="16.5" customHeight="1">
      <c r="B99" s="43"/>
      <c r="C99" s="218" t="s">
        <v>175</v>
      </c>
      <c r="D99" s="218" t="s">
        <v>130</v>
      </c>
      <c r="E99" s="219" t="s">
        <v>176</v>
      </c>
      <c r="F99" s="220" t="s">
        <v>177</v>
      </c>
      <c r="G99" s="221" t="s">
        <v>133</v>
      </c>
      <c r="H99" s="222">
        <v>907</v>
      </c>
      <c r="I99" s="223"/>
      <c r="J99" s="224">
        <f>ROUND(I99*H99,2)</f>
        <v>0</v>
      </c>
      <c r="K99" s="220" t="s">
        <v>134</v>
      </c>
      <c r="L99" s="69"/>
      <c r="M99" s="225" t="s">
        <v>21</v>
      </c>
      <c r="N99" s="226" t="s">
        <v>45</v>
      </c>
      <c r="O99" s="44"/>
      <c r="P99" s="227">
        <f>O99*H99</f>
        <v>0</v>
      </c>
      <c r="Q99" s="227">
        <v>0</v>
      </c>
      <c r="R99" s="227">
        <f>Q99*H99</f>
        <v>0</v>
      </c>
      <c r="S99" s="227">
        <v>0</v>
      </c>
      <c r="T99" s="228">
        <f>S99*H99</f>
        <v>0</v>
      </c>
      <c r="AR99" s="21" t="s">
        <v>135</v>
      </c>
      <c r="AT99" s="21" t="s">
        <v>130</v>
      </c>
      <c r="AU99" s="21" t="s">
        <v>84</v>
      </c>
      <c r="AY99" s="21" t="s">
        <v>128</v>
      </c>
      <c r="BE99" s="229">
        <f>IF(N99="základní",J99,0)</f>
        <v>0</v>
      </c>
      <c r="BF99" s="229">
        <f>IF(N99="snížená",J99,0)</f>
        <v>0</v>
      </c>
      <c r="BG99" s="229">
        <f>IF(N99="zákl. přenesená",J99,0)</f>
        <v>0</v>
      </c>
      <c r="BH99" s="229">
        <f>IF(N99="sníž. přenesená",J99,0)</f>
        <v>0</v>
      </c>
      <c r="BI99" s="229">
        <f>IF(N99="nulová",J99,0)</f>
        <v>0</v>
      </c>
      <c r="BJ99" s="21" t="s">
        <v>82</v>
      </c>
      <c r="BK99" s="229">
        <f>ROUND(I99*H99,2)</f>
        <v>0</v>
      </c>
      <c r="BL99" s="21" t="s">
        <v>135</v>
      </c>
      <c r="BM99" s="21" t="s">
        <v>178</v>
      </c>
    </row>
    <row r="100" s="1" customFormat="1" ht="25.5" customHeight="1">
      <c r="B100" s="43"/>
      <c r="C100" s="218" t="s">
        <v>179</v>
      </c>
      <c r="D100" s="218" t="s">
        <v>130</v>
      </c>
      <c r="E100" s="219" t="s">
        <v>180</v>
      </c>
      <c r="F100" s="220" t="s">
        <v>181</v>
      </c>
      <c r="G100" s="221" t="s">
        <v>133</v>
      </c>
      <c r="H100" s="222">
        <v>200</v>
      </c>
      <c r="I100" s="223"/>
      <c r="J100" s="224">
        <f>ROUND(I100*H100,2)</f>
        <v>0</v>
      </c>
      <c r="K100" s="220" t="s">
        <v>134</v>
      </c>
      <c r="L100" s="69"/>
      <c r="M100" s="225" t="s">
        <v>21</v>
      </c>
      <c r="N100" s="226" t="s">
        <v>45</v>
      </c>
      <c r="O100" s="44"/>
      <c r="P100" s="227">
        <f>O100*H100</f>
        <v>0</v>
      </c>
      <c r="Q100" s="227">
        <v>0</v>
      </c>
      <c r="R100" s="227">
        <f>Q100*H100</f>
        <v>0</v>
      </c>
      <c r="S100" s="227">
        <v>0</v>
      </c>
      <c r="T100" s="228">
        <f>S100*H100</f>
        <v>0</v>
      </c>
      <c r="AR100" s="21" t="s">
        <v>135</v>
      </c>
      <c r="AT100" s="21" t="s">
        <v>130</v>
      </c>
      <c r="AU100" s="21" t="s">
        <v>84</v>
      </c>
      <c r="AY100" s="21" t="s">
        <v>128</v>
      </c>
      <c r="BE100" s="229">
        <f>IF(N100="základní",J100,0)</f>
        <v>0</v>
      </c>
      <c r="BF100" s="229">
        <f>IF(N100="snížená",J100,0)</f>
        <v>0</v>
      </c>
      <c r="BG100" s="229">
        <f>IF(N100="zákl. přenesená",J100,0)</f>
        <v>0</v>
      </c>
      <c r="BH100" s="229">
        <f>IF(N100="sníž. přenesená",J100,0)</f>
        <v>0</v>
      </c>
      <c r="BI100" s="229">
        <f>IF(N100="nulová",J100,0)</f>
        <v>0</v>
      </c>
      <c r="BJ100" s="21" t="s">
        <v>82</v>
      </c>
      <c r="BK100" s="229">
        <f>ROUND(I100*H100,2)</f>
        <v>0</v>
      </c>
      <c r="BL100" s="21" t="s">
        <v>135</v>
      </c>
      <c r="BM100" s="21" t="s">
        <v>182</v>
      </c>
    </row>
    <row r="101" s="1" customFormat="1" ht="25.5" customHeight="1">
      <c r="B101" s="43"/>
      <c r="C101" s="218" t="s">
        <v>183</v>
      </c>
      <c r="D101" s="218" t="s">
        <v>130</v>
      </c>
      <c r="E101" s="219" t="s">
        <v>184</v>
      </c>
      <c r="F101" s="220" t="s">
        <v>185</v>
      </c>
      <c r="G101" s="221" t="s">
        <v>133</v>
      </c>
      <c r="H101" s="222">
        <v>200</v>
      </c>
      <c r="I101" s="223"/>
      <c r="J101" s="224">
        <f>ROUND(I101*H101,2)</f>
        <v>0</v>
      </c>
      <c r="K101" s="220" t="s">
        <v>134</v>
      </c>
      <c r="L101" s="69"/>
      <c r="M101" s="225" t="s">
        <v>21</v>
      </c>
      <c r="N101" s="226" t="s">
        <v>45</v>
      </c>
      <c r="O101" s="44"/>
      <c r="P101" s="227">
        <f>O101*H101</f>
        <v>0</v>
      </c>
      <c r="Q101" s="227">
        <v>0</v>
      </c>
      <c r="R101" s="227">
        <f>Q101*H101</f>
        <v>0</v>
      </c>
      <c r="S101" s="227">
        <v>0</v>
      </c>
      <c r="T101" s="228">
        <f>S101*H101</f>
        <v>0</v>
      </c>
      <c r="AR101" s="21" t="s">
        <v>135</v>
      </c>
      <c r="AT101" s="21" t="s">
        <v>130</v>
      </c>
      <c r="AU101" s="21" t="s">
        <v>84</v>
      </c>
      <c r="AY101" s="21" t="s">
        <v>128</v>
      </c>
      <c r="BE101" s="229">
        <f>IF(N101="základní",J101,0)</f>
        <v>0</v>
      </c>
      <c r="BF101" s="229">
        <f>IF(N101="snížená",J101,0)</f>
        <v>0</v>
      </c>
      <c r="BG101" s="229">
        <f>IF(N101="zákl. přenesená",J101,0)</f>
        <v>0</v>
      </c>
      <c r="BH101" s="229">
        <f>IF(N101="sníž. přenesená",J101,0)</f>
        <v>0</v>
      </c>
      <c r="BI101" s="229">
        <f>IF(N101="nulová",J101,0)</f>
        <v>0</v>
      </c>
      <c r="BJ101" s="21" t="s">
        <v>82</v>
      </c>
      <c r="BK101" s="229">
        <f>ROUND(I101*H101,2)</f>
        <v>0</v>
      </c>
      <c r="BL101" s="21" t="s">
        <v>135</v>
      </c>
      <c r="BM101" s="21" t="s">
        <v>186</v>
      </c>
    </row>
    <row r="102" s="1" customFormat="1" ht="16.5" customHeight="1">
      <c r="B102" s="43"/>
      <c r="C102" s="242" t="s">
        <v>187</v>
      </c>
      <c r="D102" s="242" t="s">
        <v>188</v>
      </c>
      <c r="E102" s="243" t="s">
        <v>189</v>
      </c>
      <c r="F102" s="244" t="s">
        <v>190</v>
      </c>
      <c r="G102" s="245" t="s">
        <v>191</v>
      </c>
      <c r="H102" s="246">
        <v>3</v>
      </c>
      <c r="I102" s="247"/>
      <c r="J102" s="248">
        <f>ROUND(I102*H102,2)</f>
        <v>0</v>
      </c>
      <c r="K102" s="244" t="s">
        <v>134</v>
      </c>
      <c r="L102" s="249"/>
      <c r="M102" s="250" t="s">
        <v>21</v>
      </c>
      <c r="N102" s="251" t="s">
        <v>45</v>
      </c>
      <c r="O102" s="44"/>
      <c r="P102" s="227">
        <f>O102*H102</f>
        <v>0</v>
      </c>
      <c r="Q102" s="227">
        <v>0.001</v>
      </c>
      <c r="R102" s="227">
        <f>Q102*H102</f>
        <v>0.0030000000000000001</v>
      </c>
      <c r="S102" s="227">
        <v>0</v>
      </c>
      <c r="T102" s="228">
        <f>S102*H102</f>
        <v>0</v>
      </c>
      <c r="AR102" s="21" t="s">
        <v>160</v>
      </c>
      <c r="AT102" s="21" t="s">
        <v>188</v>
      </c>
      <c r="AU102" s="21" t="s">
        <v>84</v>
      </c>
      <c r="AY102" s="21" t="s">
        <v>128</v>
      </c>
      <c r="BE102" s="229">
        <f>IF(N102="základní",J102,0)</f>
        <v>0</v>
      </c>
      <c r="BF102" s="229">
        <f>IF(N102="snížená",J102,0)</f>
        <v>0</v>
      </c>
      <c r="BG102" s="229">
        <f>IF(N102="zákl. přenesená",J102,0)</f>
        <v>0</v>
      </c>
      <c r="BH102" s="229">
        <f>IF(N102="sníž. přenesená",J102,0)</f>
        <v>0</v>
      </c>
      <c r="BI102" s="229">
        <f>IF(N102="nulová",J102,0)</f>
        <v>0</v>
      </c>
      <c r="BJ102" s="21" t="s">
        <v>82</v>
      </c>
      <c r="BK102" s="229">
        <f>ROUND(I102*H102,2)</f>
        <v>0</v>
      </c>
      <c r="BL102" s="21" t="s">
        <v>135</v>
      </c>
      <c r="BM102" s="21" t="s">
        <v>192</v>
      </c>
    </row>
    <row r="103" s="11" customFormat="1">
      <c r="B103" s="230"/>
      <c r="C103" s="231"/>
      <c r="D103" s="232" t="s">
        <v>168</v>
      </c>
      <c r="E103" s="231"/>
      <c r="F103" s="234" t="s">
        <v>193</v>
      </c>
      <c r="G103" s="231"/>
      <c r="H103" s="235">
        <v>3</v>
      </c>
      <c r="I103" s="236"/>
      <c r="J103" s="231"/>
      <c r="K103" s="231"/>
      <c r="L103" s="237"/>
      <c r="M103" s="238"/>
      <c r="N103" s="239"/>
      <c r="O103" s="239"/>
      <c r="P103" s="239"/>
      <c r="Q103" s="239"/>
      <c r="R103" s="239"/>
      <c r="S103" s="239"/>
      <c r="T103" s="240"/>
      <c r="AT103" s="241" t="s">
        <v>168</v>
      </c>
      <c r="AU103" s="241" t="s">
        <v>84</v>
      </c>
      <c r="AV103" s="11" t="s">
        <v>84</v>
      </c>
      <c r="AW103" s="11" t="s">
        <v>6</v>
      </c>
      <c r="AX103" s="11" t="s">
        <v>82</v>
      </c>
      <c r="AY103" s="241" t="s">
        <v>128</v>
      </c>
    </row>
    <row r="104" s="1" customFormat="1" ht="25.5" customHeight="1">
      <c r="B104" s="43"/>
      <c r="C104" s="218" t="s">
        <v>10</v>
      </c>
      <c r="D104" s="218" t="s">
        <v>130</v>
      </c>
      <c r="E104" s="219" t="s">
        <v>194</v>
      </c>
      <c r="F104" s="220" t="s">
        <v>195</v>
      </c>
      <c r="G104" s="221" t="s">
        <v>143</v>
      </c>
      <c r="H104" s="222">
        <v>96.599999999999994</v>
      </c>
      <c r="I104" s="223"/>
      <c r="J104" s="224">
        <f>ROUND(I104*H104,2)</f>
        <v>0</v>
      </c>
      <c r="K104" s="220" t="s">
        <v>134</v>
      </c>
      <c r="L104" s="69"/>
      <c r="M104" s="225" t="s">
        <v>21</v>
      </c>
      <c r="N104" s="226" t="s">
        <v>45</v>
      </c>
      <c r="O104" s="44"/>
      <c r="P104" s="227">
        <f>O104*H104</f>
        <v>0</v>
      </c>
      <c r="Q104" s="227">
        <v>0</v>
      </c>
      <c r="R104" s="227">
        <f>Q104*H104</f>
        <v>0</v>
      </c>
      <c r="S104" s="227">
        <v>0</v>
      </c>
      <c r="T104" s="228">
        <f>S104*H104</f>
        <v>0</v>
      </c>
      <c r="AR104" s="21" t="s">
        <v>135</v>
      </c>
      <c r="AT104" s="21" t="s">
        <v>130</v>
      </c>
      <c r="AU104" s="21" t="s">
        <v>84</v>
      </c>
      <c r="AY104" s="21" t="s">
        <v>128</v>
      </c>
      <c r="BE104" s="229">
        <f>IF(N104="základní",J104,0)</f>
        <v>0</v>
      </c>
      <c r="BF104" s="229">
        <f>IF(N104="snížená",J104,0)</f>
        <v>0</v>
      </c>
      <c r="BG104" s="229">
        <f>IF(N104="zákl. přenesená",J104,0)</f>
        <v>0</v>
      </c>
      <c r="BH104" s="229">
        <f>IF(N104="sníž. přenesená",J104,0)</f>
        <v>0</v>
      </c>
      <c r="BI104" s="229">
        <f>IF(N104="nulová",J104,0)</f>
        <v>0</v>
      </c>
      <c r="BJ104" s="21" t="s">
        <v>82</v>
      </c>
      <c r="BK104" s="229">
        <f>ROUND(I104*H104,2)</f>
        <v>0</v>
      </c>
      <c r="BL104" s="21" t="s">
        <v>135</v>
      </c>
      <c r="BM104" s="21" t="s">
        <v>196</v>
      </c>
    </row>
    <row r="105" s="1" customFormat="1" ht="16.5" customHeight="1">
      <c r="B105" s="43"/>
      <c r="C105" s="242" t="s">
        <v>197</v>
      </c>
      <c r="D105" s="242" t="s">
        <v>188</v>
      </c>
      <c r="E105" s="243" t="s">
        <v>198</v>
      </c>
      <c r="F105" s="244" t="s">
        <v>199</v>
      </c>
      <c r="G105" s="245" t="s">
        <v>200</v>
      </c>
      <c r="H105" s="246">
        <v>135.24000000000001</v>
      </c>
      <c r="I105" s="247"/>
      <c r="J105" s="248">
        <f>ROUND(I105*H105,2)</f>
        <v>0</v>
      </c>
      <c r="K105" s="244" t="s">
        <v>134</v>
      </c>
      <c r="L105" s="249"/>
      <c r="M105" s="250" t="s">
        <v>21</v>
      </c>
      <c r="N105" s="251" t="s">
        <v>45</v>
      </c>
      <c r="O105" s="44"/>
      <c r="P105" s="227">
        <f>O105*H105</f>
        <v>0</v>
      </c>
      <c r="Q105" s="227">
        <v>1</v>
      </c>
      <c r="R105" s="227">
        <f>Q105*H105</f>
        <v>135.24000000000001</v>
      </c>
      <c r="S105" s="227">
        <v>0</v>
      </c>
      <c r="T105" s="228">
        <f>S105*H105</f>
        <v>0</v>
      </c>
      <c r="AR105" s="21" t="s">
        <v>160</v>
      </c>
      <c r="AT105" s="21" t="s">
        <v>188</v>
      </c>
      <c r="AU105" s="21" t="s">
        <v>84</v>
      </c>
      <c r="AY105" s="21" t="s">
        <v>128</v>
      </c>
      <c r="BE105" s="229">
        <f>IF(N105="základní",J105,0)</f>
        <v>0</v>
      </c>
      <c r="BF105" s="229">
        <f>IF(N105="snížená",J105,0)</f>
        <v>0</v>
      </c>
      <c r="BG105" s="229">
        <f>IF(N105="zákl. přenesená",J105,0)</f>
        <v>0</v>
      </c>
      <c r="BH105" s="229">
        <f>IF(N105="sníž. přenesená",J105,0)</f>
        <v>0</v>
      </c>
      <c r="BI105" s="229">
        <f>IF(N105="nulová",J105,0)</f>
        <v>0</v>
      </c>
      <c r="BJ105" s="21" t="s">
        <v>82</v>
      </c>
      <c r="BK105" s="229">
        <f>ROUND(I105*H105,2)</f>
        <v>0</v>
      </c>
      <c r="BL105" s="21" t="s">
        <v>135</v>
      </c>
      <c r="BM105" s="21" t="s">
        <v>201</v>
      </c>
    </row>
    <row r="106" s="11" customFormat="1">
      <c r="B106" s="230"/>
      <c r="C106" s="231"/>
      <c r="D106" s="232" t="s">
        <v>168</v>
      </c>
      <c r="E106" s="233" t="s">
        <v>21</v>
      </c>
      <c r="F106" s="234" t="s">
        <v>202</v>
      </c>
      <c r="G106" s="231"/>
      <c r="H106" s="235">
        <v>135.24000000000001</v>
      </c>
      <c r="I106" s="236"/>
      <c r="J106" s="231"/>
      <c r="K106" s="231"/>
      <c r="L106" s="237"/>
      <c r="M106" s="238"/>
      <c r="N106" s="239"/>
      <c r="O106" s="239"/>
      <c r="P106" s="239"/>
      <c r="Q106" s="239"/>
      <c r="R106" s="239"/>
      <c r="S106" s="239"/>
      <c r="T106" s="240"/>
      <c r="AT106" s="241" t="s">
        <v>168</v>
      </c>
      <c r="AU106" s="241" t="s">
        <v>84</v>
      </c>
      <c r="AV106" s="11" t="s">
        <v>84</v>
      </c>
      <c r="AW106" s="11" t="s">
        <v>38</v>
      </c>
      <c r="AX106" s="11" t="s">
        <v>82</v>
      </c>
      <c r="AY106" s="241" t="s">
        <v>128</v>
      </c>
    </row>
    <row r="107" s="1" customFormat="1" ht="25.5" customHeight="1">
      <c r="B107" s="43"/>
      <c r="C107" s="218" t="s">
        <v>203</v>
      </c>
      <c r="D107" s="218" t="s">
        <v>130</v>
      </c>
      <c r="E107" s="219" t="s">
        <v>204</v>
      </c>
      <c r="F107" s="220" t="s">
        <v>205</v>
      </c>
      <c r="G107" s="221" t="s">
        <v>143</v>
      </c>
      <c r="H107" s="222">
        <v>96.599999999999994</v>
      </c>
      <c r="I107" s="223"/>
      <c r="J107" s="224">
        <f>ROUND(I107*H107,2)</f>
        <v>0</v>
      </c>
      <c r="K107" s="220" t="s">
        <v>21</v>
      </c>
      <c r="L107" s="69"/>
      <c r="M107" s="225" t="s">
        <v>21</v>
      </c>
      <c r="N107" s="226" t="s">
        <v>45</v>
      </c>
      <c r="O107" s="44"/>
      <c r="P107" s="227">
        <f>O107*H107</f>
        <v>0</v>
      </c>
      <c r="Q107" s="227">
        <v>0</v>
      </c>
      <c r="R107" s="227">
        <f>Q107*H107</f>
        <v>0</v>
      </c>
      <c r="S107" s="227">
        <v>0</v>
      </c>
      <c r="T107" s="228">
        <f>S107*H107</f>
        <v>0</v>
      </c>
      <c r="AR107" s="21" t="s">
        <v>135</v>
      </c>
      <c r="AT107" s="21" t="s">
        <v>130</v>
      </c>
      <c r="AU107" s="21" t="s">
        <v>84</v>
      </c>
      <c r="AY107" s="21" t="s">
        <v>128</v>
      </c>
      <c r="BE107" s="229">
        <f>IF(N107="základní",J107,0)</f>
        <v>0</v>
      </c>
      <c r="BF107" s="229">
        <f>IF(N107="snížená",J107,0)</f>
        <v>0</v>
      </c>
      <c r="BG107" s="229">
        <f>IF(N107="zákl. přenesená",J107,0)</f>
        <v>0</v>
      </c>
      <c r="BH107" s="229">
        <f>IF(N107="sníž. přenesená",J107,0)</f>
        <v>0</v>
      </c>
      <c r="BI107" s="229">
        <f>IF(N107="nulová",J107,0)</f>
        <v>0</v>
      </c>
      <c r="BJ107" s="21" t="s">
        <v>82</v>
      </c>
      <c r="BK107" s="229">
        <f>ROUND(I107*H107,2)</f>
        <v>0</v>
      </c>
      <c r="BL107" s="21" t="s">
        <v>135</v>
      </c>
      <c r="BM107" s="21" t="s">
        <v>206</v>
      </c>
    </row>
    <row r="108" s="1" customFormat="1" ht="25.5" customHeight="1">
      <c r="B108" s="43"/>
      <c r="C108" s="218" t="s">
        <v>207</v>
      </c>
      <c r="D108" s="218" t="s">
        <v>130</v>
      </c>
      <c r="E108" s="219" t="s">
        <v>208</v>
      </c>
      <c r="F108" s="220" t="s">
        <v>209</v>
      </c>
      <c r="G108" s="221" t="s">
        <v>143</v>
      </c>
      <c r="H108" s="222">
        <v>1449</v>
      </c>
      <c r="I108" s="223"/>
      <c r="J108" s="224">
        <f>ROUND(I108*H108,2)</f>
        <v>0</v>
      </c>
      <c r="K108" s="220" t="s">
        <v>21</v>
      </c>
      <c r="L108" s="69"/>
      <c r="M108" s="225" t="s">
        <v>21</v>
      </c>
      <c r="N108" s="226" t="s">
        <v>45</v>
      </c>
      <c r="O108" s="44"/>
      <c r="P108" s="227">
        <f>O108*H108</f>
        <v>0</v>
      </c>
      <c r="Q108" s="227">
        <v>0</v>
      </c>
      <c r="R108" s="227">
        <f>Q108*H108</f>
        <v>0</v>
      </c>
      <c r="S108" s="227">
        <v>0</v>
      </c>
      <c r="T108" s="228">
        <f>S108*H108</f>
        <v>0</v>
      </c>
      <c r="AR108" s="21" t="s">
        <v>135</v>
      </c>
      <c r="AT108" s="21" t="s">
        <v>130</v>
      </c>
      <c r="AU108" s="21" t="s">
        <v>84</v>
      </c>
      <c r="AY108" s="21" t="s">
        <v>128</v>
      </c>
      <c r="BE108" s="229">
        <f>IF(N108="základní",J108,0)</f>
        <v>0</v>
      </c>
      <c r="BF108" s="229">
        <f>IF(N108="snížená",J108,0)</f>
        <v>0</v>
      </c>
      <c r="BG108" s="229">
        <f>IF(N108="zákl. přenesená",J108,0)</f>
        <v>0</v>
      </c>
      <c r="BH108" s="229">
        <f>IF(N108="sníž. přenesená",J108,0)</f>
        <v>0</v>
      </c>
      <c r="BI108" s="229">
        <f>IF(N108="nulová",J108,0)</f>
        <v>0</v>
      </c>
      <c r="BJ108" s="21" t="s">
        <v>82</v>
      </c>
      <c r="BK108" s="229">
        <f>ROUND(I108*H108,2)</f>
        <v>0</v>
      </c>
      <c r="BL108" s="21" t="s">
        <v>135</v>
      </c>
      <c r="BM108" s="21" t="s">
        <v>210</v>
      </c>
    </row>
    <row r="109" s="11" customFormat="1">
      <c r="B109" s="230"/>
      <c r="C109" s="231"/>
      <c r="D109" s="232" t="s">
        <v>168</v>
      </c>
      <c r="E109" s="233" t="s">
        <v>21</v>
      </c>
      <c r="F109" s="234" t="s">
        <v>211</v>
      </c>
      <c r="G109" s="231"/>
      <c r="H109" s="235">
        <v>1449</v>
      </c>
      <c r="I109" s="236"/>
      <c r="J109" s="231"/>
      <c r="K109" s="231"/>
      <c r="L109" s="237"/>
      <c r="M109" s="238"/>
      <c r="N109" s="239"/>
      <c r="O109" s="239"/>
      <c r="P109" s="239"/>
      <c r="Q109" s="239"/>
      <c r="R109" s="239"/>
      <c r="S109" s="239"/>
      <c r="T109" s="240"/>
      <c r="AT109" s="241" t="s">
        <v>168</v>
      </c>
      <c r="AU109" s="241" t="s">
        <v>84</v>
      </c>
      <c r="AV109" s="11" t="s">
        <v>84</v>
      </c>
      <c r="AW109" s="11" t="s">
        <v>38</v>
      </c>
      <c r="AX109" s="11" t="s">
        <v>82</v>
      </c>
      <c r="AY109" s="241" t="s">
        <v>128</v>
      </c>
    </row>
    <row r="110" s="10" customFormat="1" ht="29.88" customHeight="1">
      <c r="B110" s="202"/>
      <c r="C110" s="203"/>
      <c r="D110" s="204" t="s">
        <v>73</v>
      </c>
      <c r="E110" s="216" t="s">
        <v>148</v>
      </c>
      <c r="F110" s="216" t="s">
        <v>212</v>
      </c>
      <c r="G110" s="203"/>
      <c r="H110" s="203"/>
      <c r="I110" s="206"/>
      <c r="J110" s="217">
        <f>BK110</f>
        <v>0</v>
      </c>
      <c r="K110" s="203"/>
      <c r="L110" s="208"/>
      <c r="M110" s="209"/>
      <c r="N110" s="210"/>
      <c r="O110" s="210"/>
      <c r="P110" s="211">
        <f>SUM(P111:P131)</f>
        <v>0</v>
      </c>
      <c r="Q110" s="210"/>
      <c r="R110" s="211">
        <f>SUM(R111:R131)</f>
        <v>2.2984</v>
      </c>
      <c r="S110" s="210"/>
      <c r="T110" s="212">
        <f>SUM(T111:T131)</f>
        <v>0</v>
      </c>
      <c r="AR110" s="213" t="s">
        <v>82</v>
      </c>
      <c r="AT110" s="214" t="s">
        <v>73</v>
      </c>
      <c r="AU110" s="214" t="s">
        <v>82</v>
      </c>
      <c r="AY110" s="213" t="s">
        <v>128</v>
      </c>
      <c r="BK110" s="215">
        <f>SUM(BK111:BK131)</f>
        <v>0</v>
      </c>
    </row>
    <row r="111" s="1" customFormat="1" ht="16.5" customHeight="1">
      <c r="B111" s="43"/>
      <c r="C111" s="218" t="s">
        <v>213</v>
      </c>
      <c r="D111" s="218" t="s">
        <v>130</v>
      </c>
      <c r="E111" s="219" t="s">
        <v>214</v>
      </c>
      <c r="F111" s="220" t="s">
        <v>215</v>
      </c>
      <c r="G111" s="221" t="s">
        <v>133</v>
      </c>
      <c r="H111" s="222">
        <v>41.25</v>
      </c>
      <c r="I111" s="223"/>
      <c r="J111" s="224">
        <f>ROUND(I111*H111,2)</f>
        <v>0</v>
      </c>
      <c r="K111" s="220" t="s">
        <v>134</v>
      </c>
      <c r="L111" s="69"/>
      <c r="M111" s="225" t="s">
        <v>21</v>
      </c>
      <c r="N111" s="226" t="s">
        <v>45</v>
      </c>
      <c r="O111" s="44"/>
      <c r="P111" s="227">
        <f>O111*H111</f>
        <v>0</v>
      </c>
      <c r="Q111" s="227">
        <v>0</v>
      </c>
      <c r="R111" s="227">
        <f>Q111*H111</f>
        <v>0</v>
      </c>
      <c r="S111" s="227">
        <v>0</v>
      </c>
      <c r="T111" s="228">
        <f>S111*H111</f>
        <v>0</v>
      </c>
      <c r="AR111" s="21" t="s">
        <v>135</v>
      </c>
      <c r="AT111" s="21" t="s">
        <v>130</v>
      </c>
      <c r="AU111" s="21" t="s">
        <v>84</v>
      </c>
      <c r="AY111" s="21" t="s">
        <v>128</v>
      </c>
      <c r="BE111" s="229">
        <f>IF(N111="základní",J111,0)</f>
        <v>0</v>
      </c>
      <c r="BF111" s="229">
        <f>IF(N111="snížená",J111,0)</f>
        <v>0</v>
      </c>
      <c r="BG111" s="229">
        <f>IF(N111="zákl. přenesená",J111,0)</f>
        <v>0</v>
      </c>
      <c r="BH111" s="229">
        <f>IF(N111="sníž. přenesená",J111,0)</f>
        <v>0</v>
      </c>
      <c r="BI111" s="229">
        <f>IF(N111="nulová",J111,0)</f>
        <v>0</v>
      </c>
      <c r="BJ111" s="21" t="s">
        <v>82</v>
      </c>
      <c r="BK111" s="229">
        <f>ROUND(I111*H111,2)</f>
        <v>0</v>
      </c>
      <c r="BL111" s="21" t="s">
        <v>135</v>
      </c>
      <c r="BM111" s="21" t="s">
        <v>216</v>
      </c>
    </row>
    <row r="112" s="11" customFormat="1">
      <c r="B112" s="230"/>
      <c r="C112" s="231"/>
      <c r="D112" s="232" t="s">
        <v>168</v>
      </c>
      <c r="E112" s="233" t="s">
        <v>21</v>
      </c>
      <c r="F112" s="234" t="s">
        <v>217</v>
      </c>
      <c r="G112" s="231"/>
      <c r="H112" s="235">
        <v>41.25</v>
      </c>
      <c r="I112" s="236"/>
      <c r="J112" s="231"/>
      <c r="K112" s="231"/>
      <c r="L112" s="237"/>
      <c r="M112" s="238"/>
      <c r="N112" s="239"/>
      <c r="O112" s="239"/>
      <c r="P112" s="239"/>
      <c r="Q112" s="239"/>
      <c r="R112" s="239"/>
      <c r="S112" s="239"/>
      <c r="T112" s="240"/>
      <c r="AT112" s="241" t="s">
        <v>168</v>
      </c>
      <c r="AU112" s="241" t="s">
        <v>84</v>
      </c>
      <c r="AV112" s="11" t="s">
        <v>84</v>
      </c>
      <c r="AW112" s="11" t="s">
        <v>38</v>
      </c>
      <c r="AX112" s="11" t="s">
        <v>82</v>
      </c>
      <c r="AY112" s="241" t="s">
        <v>128</v>
      </c>
    </row>
    <row r="113" s="1" customFormat="1" ht="16.5" customHeight="1">
      <c r="B113" s="43"/>
      <c r="C113" s="218" t="s">
        <v>218</v>
      </c>
      <c r="D113" s="218" t="s">
        <v>130</v>
      </c>
      <c r="E113" s="219" t="s">
        <v>219</v>
      </c>
      <c r="F113" s="220" t="s">
        <v>220</v>
      </c>
      <c r="G113" s="221" t="s">
        <v>133</v>
      </c>
      <c r="H113" s="222">
        <v>41.25</v>
      </c>
      <c r="I113" s="223"/>
      <c r="J113" s="224">
        <f>ROUND(I113*H113,2)</f>
        <v>0</v>
      </c>
      <c r="K113" s="220" t="s">
        <v>134</v>
      </c>
      <c r="L113" s="69"/>
      <c r="M113" s="225" t="s">
        <v>21</v>
      </c>
      <c r="N113" s="226" t="s">
        <v>45</v>
      </c>
      <c r="O113" s="44"/>
      <c r="P113" s="227">
        <f>O113*H113</f>
        <v>0</v>
      </c>
      <c r="Q113" s="227">
        <v>0</v>
      </c>
      <c r="R113" s="227">
        <f>Q113*H113</f>
        <v>0</v>
      </c>
      <c r="S113" s="227">
        <v>0</v>
      </c>
      <c r="T113" s="228">
        <f>S113*H113</f>
        <v>0</v>
      </c>
      <c r="AR113" s="21" t="s">
        <v>135</v>
      </c>
      <c r="AT113" s="21" t="s">
        <v>130</v>
      </c>
      <c r="AU113" s="21" t="s">
        <v>84</v>
      </c>
      <c r="AY113" s="21" t="s">
        <v>128</v>
      </c>
      <c r="BE113" s="229">
        <f>IF(N113="základní",J113,0)</f>
        <v>0</v>
      </c>
      <c r="BF113" s="229">
        <f>IF(N113="snížená",J113,0)</f>
        <v>0</v>
      </c>
      <c r="BG113" s="229">
        <f>IF(N113="zákl. přenesená",J113,0)</f>
        <v>0</v>
      </c>
      <c r="BH113" s="229">
        <f>IF(N113="sníž. přenesená",J113,0)</f>
        <v>0</v>
      </c>
      <c r="BI113" s="229">
        <f>IF(N113="nulová",J113,0)</f>
        <v>0</v>
      </c>
      <c r="BJ113" s="21" t="s">
        <v>82</v>
      </c>
      <c r="BK113" s="229">
        <f>ROUND(I113*H113,2)</f>
        <v>0</v>
      </c>
      <c r="BL113" s="21" t="s">
        <v>135</v>
      </c>
      <c r="BM113" s="21" t="s">
        <v>221</v>
      </c>
    </row>
    <row r="114" s="11" customFormat="1">
      <c r="B114" s="230"/>
      <c r="C114" s="231"/>
      <c r="D114" s="232" t="s">
        <v>168</v>
      </c>
      <c r="E114" s="233" t="s">
        <v>21</v>
      </c>
      <c r="F114" s="234" t="s">
        <v>217</v>
      </c>
      <c r="G114" s="231"/>
      <c r="H114" s="235">
        <v>41.25</v>
      </c>
      <c r="I114" s="236"/>
      <c r="J114" s="231"/>
      <c r="K114" s="231"/>
      <c r="L114" s="237"/>
      <c r="M114" s="238"/>
      <c r="N114" s="239"/>
      <c r="O114" s="239"/>
      <c r="P114" s="239"/>
      <c r="Q114" s="239"/>
      <c r="R114" s="239"/>
      <c r="S114" s="239"/>
      <c r="T114" s="240"/>
      <c r="AT114" s="241" t="s">
        <v>168</v>
      </c>
      <c r="AU114" s="241" t="s">
        <v>84</v>
      </c>
      <c r="AV114" s="11" t="s">
        <v>84</v>
      </c>
      <c r="AW114" s="11" t="s">
        <v>38</v>
      </c>
      <c r="AX114" s="11" t="s">
        <v>82</v>
      </c>
      <c r="AY114" s="241" t="s">
        <v>128</v>
      </c>
    </row>
    <row r="115" s="1" customFormat="1" ht="16.5" customHeight="1">
      <c r="B115" s="43"/>
      <c r="C115" s="218" t="s">
        <v>9</v>
      </c>
      <c r="D115" s="218" t="s">
        <v>130</v>
      </c>
      <c r="E115" s="219" t="s">
        <v>222</v>
      </c>
      <c r="F115" s="220" t="s">
        <v>223</v>
      </c>
      <c r="G115" s="221" t="s">
        <v>224</v>
      </c>
      <c r="H115" s="222">
        <v>55</v>
      </c>
      <c r="I115" s="223"/>
      <c r="J115" s="224">
        <f>ROUND(I115*H115,2)</f>
        <v>0</v>
      </c>
      <c r="K115" s="220" t="s">
        <v>21</v>
      </c>
      <c r="L115" s="69"/>
      <c r="M115" s="225" t="s">
        <v>21</v>
      </c>
      <c r="N115" s="226" t="s">
        <v>45</v>
      </c>
      <c r="O115" s="44"/>
      <c r="P115" s="227">
        <f>O115*H115</f>
        <v>0</v>
      </c>
      <c r="Q115" s="227">
        <v>0</v>
      </c>
      <c r="R115" s="227">
        <f>Q115*H115</f>
        <v>0</v>
      </c>
      <c r="S115" s="227">
        <v>0</v>
      </c>
      <c r="T115" s="228">
        <f>S115*H115</f>
        <v>0</v>
      </c>
      <c r="AR115" s="21" t="s">
        <v>135</v>
      </c>
      <c r="AT115" s="21" t="s">
        <v>130</v>
      </c>
      <c r="AU115" s="21" t="s">
        <v>84</v>
      </c>
      <c r="AY115" s="21" t="s">
        <v>128</v>
      </c>
      <c r="BE115" s="229">
        <f>IF(N115="základní",J115,0)</f>
        <v>0</v>
      </c>
      <c r="BF115" s="229">
        <f>IF(N115="snížená",J115,0)</f>
        <v>0</v>
      </c>
      <c r="BG115" s="229">
        <f>IF(N115="zákl. přenesená",J115,0)</f>
        <v>0</v>
      </c>
      <c r="BH115" s="229">
        <f>IF(N115="sníž. přenesená",J115,0)</f>
        <v>0</v>
      </c>
      <c r="BI115" s="229">
        <f>IF(N115="nulová",J115,0)</f>
        <v>0</v>
      </c>
      <c r="BJ115" s="21" t="s">
        <v>82</v>
      </c>
      <c r="BK115" s="229">
        <f>ROUND(I115*H115,2)</f>
        <v>0</v>
      </c>
      <c r="BL115" s="21" t="s">
        <v>135</v>
      </c>
      <c r="BM115" s="21" t="s">
        <v>225</v>
      </c>
    </row>
    <row r="116" s="1" customFormat="1" ht="25.5" customHeight="1">
      <c r="B116" s="43"/>
      <c r="C116" s="218" t="s">
        <v>226</v>
      </c>
      <c r="D116" s="218" t="s">
        <v>130</v>
      </c>
      <c r="E116" s="219" t="s">
        <v>227</v>
      </c>
      <c r="F116" s="220" t="s">
        <v>228</v>
      </c>
      <c r="G116" s="221" t="s">
        <v>133</v>
      </c>
      <c r="H116" s="222">
        <v>46.700000000000003</v>
      </c>
      <c r="I116" s="223"/>
      <c r="J116" s="224">
        <f>ROUND(I116*H116,2)</f>
        <v>0</v>
      </c>
      <c r="K116" s="220" t="s">
        <v>21</v>
      </c>
      <c r="L116" s="69"/>
      <c r="M116" s="225" t="s">
        <v>21</v>
      </c>
      <c r="N116" s="226" t="s">
        <v>45</v>
      </c>
      <c r="O116" s="44"/>
      <c r="P116" s="227">
        <f>O116*H116</f>
        <v>0</v>
      </c>
      <c r="Q116" s="227">
        <v>0</v>
      </c>
      <c r="R116" s="227">
        <f>Q116*H116</f>
        <v>0</v>
      </c>
      <c r="S116" s="227">
        <v>0</v>
      </c>
      <c r="T116" s="228">
        <f>S116*H116</f>
        <v>0</v>
      </c>
      <c r="AR116" s="21" t="s">
        <v>135</v>
      </c>
      <c r="AT116" s="21" t="s">
        <v>130</v>
      </c>
      <c r="AU116" s="21" t="s">
        <v>84</v>
      </c>
      <c r="AY116" s="21" t="s">
        <v>128</v>
      </c>
      <c r="BE116" s="229">
        <f>IF(N116="základní",J116,0)</f>
        <v>0</v>
      </c>
      <c r="BF116" s="229">
        <f>IF(N116="snížená",J116,0)</f>
        <v>0</v>
      </c>
      <c r="BG116" s="229">
        <f>IF(N116="zákl. přenesená",J116,0)</f>
        <v>0</v>
      </c>
      <c r="BH116" s="229">
        <f>IF(N116="sníž. přenesená",J116,0)</f>
        <v>0</v>
      </c>
      <c r="BI116" s="229">
        <f>IF(N116="nulová",J116,0)</f>
        <v>0</v>
      </c>
      <c r="BJ116" s="21" t="s">
        <v>82</v>
      </c>
      <c r="BK116" s="229">
        <f>ROUND(I116*H116,2)</f>
        <v>0</v>
      </c>
      <c r="BL116" s="21" t="s">
        <v>135</v>
      </c>
      <c r="BM116" s="21" t="s">
        <v>229</v>
      </c>
    </row>
    <row r="117" s="1" customFormat="1" ht="16.5" customHeight="1">
      <c r="B117" s="43"/>
      <c r="C117" s="218" t="s">
        <v>230</v>
      </c>
      <c r="D117" s="218" t="s">
        <v>130</v>
      </c>
      <c r="E117" s="219" t="s">
        <v>231</v>
      </c>
      <c r="F117" s="220" t="s">
        <v>232</v>
      </c>
      <c r="G117" s="221" t="s">
        <v>133</v>
      </c>
      <c r="H117" s="222">
        <v>49.5</v>
      </c>
      <c r="I117" s="223"/>
      <c r="J117" s="224">
        <f>ROUND(I117*H117,2)</f>
        <v>0</v>
      </c>
      <c r="K117" s="220" t="s">
        <v>134</v>
      </c>
      <c r="L117" s="69"/>
      <c r="M117" s="225" t="s">
        <v>21</v>
      </c>
      <c r="N117" s="226" t="s">
        <v>45</v>
      </c>
      <c r="O117" s="44"/>
      <c r="P117" s="227">
        <f>O117*H117</f>
        <v>0</v>
      </c>
      <c r="Q117" s="227">
        <v>0</v>
      </c>
      <c r="R117" s="227">
        <f>Q117*H117</f>
        <v>0</v>
      </c>
      <c r="S117" s="227">
        <v>0</v>
      </c>
      <c r="T117" s="228">
        <f>S117*H117</f>
        <v>0</v>
      </c>
      <c r="AR117" s="21" t="s">
        <v>135</v>
      </c>
      <c r="AT117" s="21" t="s">
        <v>130</v>
      </c>
      <c r="AU117" s="21" t="s">
        <v>84</v>
      </c>
      <c r="AY117" s="21" t="s">
        <v>128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21" t="s">
        <v>82</v>
      </c>
      <c r="BK117" s="229">
        <f>ROUND(I117*H117,2)</f>
        <v>0</v>
      </c>
      <c r="BL117" s="21" t="s">
        <v>135</v>
      </c>
      <c r="BM117" s="21" t="s">
        <v>233</v>
      </c>
    </row>
    <row r="118" s="1" customFormat="1" ht="25.5" customHeight="1">
      <c r="B118" s="43"/>
      <c r="C118" s="218" t="s">
        <v>234</v>
      </c>
      <c r="D118" s="218" t="s">
        <v>130</v>
      </c>
      <c r="E118" s="219" t="s">
        <v>235</v>
      </c>
      <c r="F118" s="220" t="s">
        <v>236</v>
      </c>
      <c r="G118" s="221" t="s">
        <v>133</v>
      </c>
      <c r="H118" s="222">
        <v>483</v>
      </c>
      <c r="I118" s="223"/>
      <c r="J118" s="224">
        <f>ROUND(I118*H118,2)</f>
        <v>0</v>
      </c>
      <c r="K118" s="220" t="s">
        <v>134</v>
      </c>
      <c r="L118" s="69"/>
      <c r="M118" s="225" t="s">
        <v>21</v>
      </c>
      <c r="N118" s="226" t="s">
        <v>45</v>
      </c>
      <c r="O118" s="44"/>
      <c r="P118" s="227">
        <f>O118*H118</f>
        <v>0</v>
      </c>
      <c r="Q118" s="227">
        <v>0</v>
      </c>
      <c r="R118" s="227">
        <f>Q118*H118</f>
        <v>0</v>
      </c>
      <c r="S118" s="227">
        <v>0</v>
      </c>
      <c r="T118" s="228">
        <f>S118*H118</f>
        <v>0</v>
      </c>
      <c r="AR118" s="21" t="s">
        <v>135</v>
      </c>
      <c r="AT118" s="21" t="s">
        <v>130</v>
      </c>
      <c r="AU118" s="21" t="s">
        <v>84</v>
      </c>
      <c r="AY118" s="21" t="s">
        <v>128</v>
      </c>
      <c r="BE118" s="229">
        <f>IF(N118="základní",J118,0)</f>
        <v>0</v>
      </c>
      <c r="BF118" s="229">
        <f>IF(N118="snížená",J118,0)</f>
        <v>0</v>
      </c>
      <c r="BG118" s="229">
        <f>IF(N118="zákl. přenesená",J118,0)</f>
        <v>0</v>
      </c>
      <c r="BH118" s="229">
        <f>IF(N118="sníž. přenesená",J118,0)</f>
        <v>0</v>
      </c>
      <c r="BI118" s="229">
        <f>IF(N118="nulová",J118,0)</f>
        <v>0</v>
      </c>
      <c r="BJ118" s="21" t="s">
        <v>82</v>
      </c>
      <c r="BK118" s="229">
        <f>ROUND(I118*H118,2)</f>
        <v>0</v>
      </c>
      <c r="BL118" s="21" t="s">
        <v>135</v>
      </c>
      <c r="BM118" s="21" t="s">
        <v>237</v>
      </c>
    </row>
    <row r="119" s="1" customFormat="1" ht="16.5" customHeight="1">
      <c r="B119" s="43"/>
      <c r="C119" s="218" t="s">
        <v>238</v>
      </c>
      <c r="D119" s="218" t="s">
        <v>130</v>
      </c>
      <c r="E119" s="219" t="s">
        <v>239</v>
      </c>
      <c r="F119" s="220" t="s">
        <v>240</v>
      </c>
      <c r="G119" s="221" t="s">
        <v>133</v>
      </c>
      <c r="H119" s="222">
        <v>368</v>
      </c>
      <c r="I119" s="223"/>
      <c r="J119" s="224">
        <f>ROUND(I119*H119,2)</f>
        <v>0</v>
      </c>
      <c r="K119" s="220" t="s">
        <v>134</v>
      </c>
      <c r="L119" s="69"/>
      <c r="M119" s="225" t="s">
        <v>21</v>
      </c>
      <c r="N119" s="226" t="s">
        <v>45</v>
      </c>
      <c r="O119" s="44"/>
      <c r="P119" s="227">
        <f>O119*H119</f>
        <v>0</v>
      </c>
      <c r="Q119" s="227">
        <v>0</v>
      </c>
      <c r="R119" s="227">
        <f>Q119*H119</f>
        <v>0</v>
      </c>
      <c r="S119" s="227">
        <v>0</v>
      </c>
      <c r="T119" s="228">
        <f>S119*H119</f>
        <v>0</v>
      </c>
      <c r="AR119" s="21" t="s">
        <v>135</v>
      </c>
      <c r="AT119" s="21" t="s">
        <v>130</v>
      </c>
      <c r="AU119" s="21" t="s">
        <v>84</v>
      </c>
      <c r="AY119" s="21" t="s">
        <v>128</v>
      </c>
      <c r="BE119" s="229">
        <f>IF(N119="základní",J119,0)</f>
        <v>0</v>
      </c>
      <c r="BF119" s="229">
        <f>IF(N119="snížená",J119,0)</f>
        <v>0</v>
      </c>
      <c r="BG119" s="229">
        <f>IF(N119="zákl. přenesená",J119,0)</f>
        <v>0</v>
      </c>
      <c r="BH119" s="229">
        <f>IF(N119="sníž. přenesená",J119,0)</f>
        <v>0</v>
      </c>
      <c r="BI119" s="229">
        <f>IF(N119="nulová",J119,0)</f>
        <v>0</v>
      </c>
      <c r="BJ119" s="21" t="s">
        <v>82</v>
      </c>
      <c r="BK119" s="229">
        <f>ROUND(I119*H119,2)</f>
        <v>0</v>
      </c>
      <c r="BL119" s="21" t="s">
        <v>135</v>
      </c>
      <c r="BM119" s="21" t="s">
        <v>241</v>
      </c>
    </row>
    <row r="120" s="1" customFormat="1" ht="16.5" customHeight="1">
      <c r="B120" s="43"/>
      <c r="C120" s="218" t="s">
        <v>242</v>
      </c>
      <c r="D120" s="218" t="s">
        <v>130</v>
      </c>
      <c r="E120" s="219" t="s">
        <v>243</v>
      </c>
      <c r="F120" s="220" t="s">
        <v>244</v>
      </c>
      <c r="G120" s="221" t="s">
        <v>133</v>
      </c>
      <c r="H120" s="222">
        <v>493</v>
      </c>
      <c r="I120" s="223"/>
      <c r="J120" s="224">
        <f>ROUND(I120*H120,2)</f>
        <v>0</v>
      </c>
      <c r="K120" s="220" t="s">
        <v>134</v>
      </c>
      <c r="L120" s="69"/>
      <c r="M120" s="225" t="s">
        <v>21</v>
      </c>
      <c r="N120" s="226" t="s">
        <v>45</v>
      </c>
      <c r="O120" s="44"/>
      <c r="P120" s="227">
        <f>O120*H120</f>
        <v>0</v>
      </c>
      <c r="Q120" s="227">
        <v>0</v>
      </c>
      <c r="R120" s="227">
        <f>Q120*H120</f>
        <v>0</v>
      </c>
      <c r="S120" s="227">
        <v>0</v>
      </c>
      <c r="T120" s="228">
        <f>S120*H120</f>
        <v>0</v>
      </c>
      <c r="AR120" s="21" t="s">
        <v>135</v>
      </c>
      <c r="AT120" s="21" t="s">
        <v>130</v>
      </c>
      <c r="AU120" s="21" t="s">
        <v>84</v>
      </c>
      <c r="AY120" s="21" t="s">
        <v>128</v>
      </c>
      <c r="BE120" s="229">
        <f>IF(N120="základní",J120,0)</f>
        <v>0</v>
      </c>
      <c r="BF120" s="229">
        <f>IF(N120="snížená",J120,0)</f>
        <v>0</v>
      </c>
      <c r="BG120" s="229">
        <f>IF(N120="zákl. přenesená",J120,0)</f>
        <v>0</v>
      </c>
      <c r="BH120" s="229">
        <f>IF(N120="sníž. přenesená",J120,0)</f>
        <v>0</v>
      </c>
      <c r="BI120" s="229">
        <f>IF(N120="nulová",J120,0)</f>
        <v>0</v>
      </c>
      <c r="BJ120" s="21" t="s">
        <v>82</v>
      </c>
      <c r="BK120" s="229">
        <f>ROUND(I120*H120,2)</f>
        <v>0</v>
      </c>
      <c r="BL120" s="21" t="s">
        <v>135</v>
      </c>
      <c r="BM120" s="21" t="s">
        <v>245</v>
      </c>
    </row>
    <row r="121" s="1" customFormat="1" ht="16.5" customHeight="1">
      <c r="B121" s="43"/>
      <c r="C121" s="218" t="s">
        <v>246</v>
      </c>
      <c r="D121" s="218" t="s">
        <v>130</v>
      </c>
      <c r="E121" s="219" t="s">
        <v>247</v>
      </c>
      <c r="F121" s="220" t="s">
        <v>248</v>
      </c>
      <c r="G121" s="221" t="s">
        <v>133</v>
      </c>
      <c r="H121" s="222">
        <v>493</v>
      </c>
      <c r="I121" s="223"/>
      <c r="J121" s="224">
        <f>ROUND(I121*H121,2)</f>
        <v>0</v>
      </c>
      <c r="K121" s="220" t="s">
        <v>134</v>
      </c>
      <c r="L121" s="69"/>
      <c r="M121" s="225" t="s">
        <v>21</v>
      </c>
      <c r="N121" s="226" t="s">
        <v>45</v>
      </c>
      <c r="O121" s="44"/>
      <c r="P121" s="227">
        <f>O121*H121</f>
        <v>0</v>
      </c>
      <c r="Q121" s="227">
        <v>0</v>
      </c>
      <c r="R121" s="227">
        <f>Q121*H121</f>
        <v>0</v>
      </c>
      <c r="S121" s="227">
        <v>0</v>
      </c>
      <c r="T121" s="228">
        <f>S121*H121</f>
        <v>0</v>
      </c>
      <c r="AR121" s="21" t="s">
        <v>135</v>
      </c>
      <c r="AT121" s="21" t="s">
        <v>130</v>
      </c>
      <c r="AU121" s="21" t="s">
        <v>84</v>
      </c>
      <c r="AY121" s="21" t="s">
        <v>128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21" t="s">
        <v>82</v>
      </c>
      <c r="BK121" s="229">
        <f>ROUND(I121*H121,2)</f>
        <v>0</v>
      </c>
      <c r="BL121" s="21" t="s">
        <v>135</v>
      </c>
      <c r="BM121" s="21" t="s">
        <v>249</v>
      </c>
    </row>
    <row r="122" s="1" customFormat="1" ht="16.5" customHeight="1">
      <c r="B122" s="43"/>
      <c r="C122" s="218" t="s">
        <v>250</v>
      </c>
      <c r="D122" s="218" t="s">
        <v>130</v>
      </c>
      <c r="E122" s="219" t="s">
        <v>251</v>
      </c>
      <c r="F122" s="220" t="s">
        <v>252</v>
      </c>
      <c r="G122" s="221" t="s">
        <v>133</v>
      </c>
      <c r="H122" s="222">
        <v>997</v>
      </c>
      <c r="I122" s="223"/>
      <c r="J122" s="224">
        <f>ROUND(I122*H122,2)</f>
        <v>0</v>
      </c>
      <c r="K122" s="220" t="s">
        <v>134</v>
      </c>
      <c r="L122" s="69"/>
      <c r="M122" s="225" t="s">
        <v>21</v>
      </c>
      <c r="N122" s="226" t="s">
        <v>45</v>
      </c>
      <c r="O122" s="44"/>
      <c r="P122" s="227">
        <f>O122*H122</f>
        <v>0</v>
      </c>
      <c r="Q122" s="227">
        <v>0</v>
      </c>
      <c r="R122" s="227">
        <f>Q122*H122</f>
        <v>0</v>
      </c>
      <c r="S122" s="227">
        <v>0</v>
      </c>
      <c r="T122" s="228">
        <f>S122*H122</f>
        <v>0</v>
      </c>
      <c r="AR122" s="21" t="s">
        <v>135</v>
      </c>
      <c r="AT122" s="21" t="s">
        <v>130</v>
      </c>
      <c r="AU122" s="21" t="s">
        <v>84</v>
      </c>
      <c r="AY122" s="21" t="s">
        <v>128</v>
      </c>
      <c r="BE122" s="229">
        <f>IF(N122="základní",J122,0)</f>
        <v>0</v>
      </c>
      <c r="BF122" s="229">
        <f>IF(N122="snížená",J122,0)</f>
        <v>0</v>
      </c>
      <c r="BG122" s="229">
        <f>IF(N122="zákl. přenesená",J122,0)</f>
        <v>0</v>
      </c>
      <c r="BH122" s="229">
        <f>IF(N122="sníž. přenesená",J122,0)</f>
        <v>0</v>
      </c>
      <c r="BI122" s="229">
        <f>IF(N122="nulová",J122,0)</f>
        <v>0</v>
      </c>
      <c r="BJ122" s="21" t="s">
        <v>82</v>
      </c>
      <c r="BK122" s="229">
        <f>ROUND(I122*H122,2)</f>
        <v>0</v>
      </c>
      <c r="BL122" s="21" t="s">
        <v>135</v>
      </c>
      <c r="BM122" s="21" t="s">
        <v>253</v>
      </c>
    </row>
    <row r="123" s="11" customFormat="1">
      <c r="B123" s="230"/>
      <c r="C123" s="231"/>
      <c r="D123" s="232" t="s">
        <v>168</v>
      </c>
      <c r="E123" s="233" t="s">
        <v>21</v>
      </c>
      <c r="F123" s="234" t="s">
        <v>254</v>
      </c>
      <c r="G123" s="231"/>
      <c r="H123" s="235">
        <v>997</v>
      </c>
      <c r="I123" s="236"/>
      <c r="J123" s="231"/>
      <c r="K123" s="231"/>
      <c r="L123" s="237"/>
      <c r="M123" s="238"/>
      <c r="N123" s="239"/>
      <c r="O123" s="239"/>
      <c r="P123" s="239"/>
      <c r="Q123" s="239"/>
      <c r="R123" s="239"/>
      <c r="S123" s="239"/>
      <c r="T123" s="240"/>
      <c r="AT123" s="241" t="s">
        <v>168</v>
      </c>
      <c r="AU123" s="241" t="s">
        <v>84</v>
      </c>
      <c r="AV123" s="11" t="s">
        <v>84</v>
      </c>
      <c r="AW123" s="11" t="s">
        <v>38</v>
      </c>
      <c r="AX123" s="11" t="s">
        <v>82</v>
      </c>
      <c r="AY123" s="241" t="s">
        <v>128</v>
      </c>
    </row>
    <row r="124" s="1" customFormat="1" ht="25.5" customHeight="1">
      <c r="B124" s="43"/>
      <c r="C124" s="218" t="s">
        <v>255</v>
      </c>
      <c r="D124" s="218" t="s">
        <v>130</v>
      </c>
      <c r="E124" s="219" t="s">
        <v>256</v>
      </c>
      <c r="F124" s="220" t="s">
        <v>257</v>
      </c>
      <c r="G124" s="221" t="s">
        <v>133</v>
      </c>
      <c r="H124" s="222">
        <v>1490</v>
      </c>
      <c r="I124" s="223"/>
      <c r="J124" s="224">
        <f>ROUND(I124*H124,2)</f>
        <v>0</v>
      </c>
      <c r="K124" s="220" t="s">
        <v>134</v>
      </c>
      <c r="L124" s="69"/>
      <c r="M124" s="225" t="s">
        <v>21</v>
      </c>
      <c r="N124" s="226" t="s">
        <v>45</v>
      </c>
      <c r="O124" s="44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AR124" s="21" t="s">
        <v>135</v>
      </c>
      <c r="AT124" s="21" t="s">
        <v>130</v>
      </c>
      <c r="AU124" s="21" t="s">
        <v>84</v>
      </c>
      <c r="AY124" s="21" t="s">
        <v>128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21" t="s">
        <v>82</v>
      </c>
      <c r="BK124" s="229">
        <f>ROUND(I124*H124,2)</f>
        <v>0</v>
      </c>
      <c r="BL124" s="21" t="s">
        <v>135</v>
      </c>
      <c r="BM124" s="21" t="s">
        <v>258</v>
      </c>
    </row>
    <row r="125" s="1" customFormat="1" ht="16.5" customHeight="1">
      <c r="B125" s="43"/>
      <c r="C125" s="218" t="s">
        <v>259</v>
      </c>
      <c r="D125" s="218" t="s">
        <v>130</v>
      </c>
      <c r="E125" s="219" t="s">
        <v>260</v>
      </c>
      <c r="F125" s="220" t="s">
        <v>261</v>
      </c>
      <c r="G125" s="221" t="s">
        <v>133</v>
      </c>
      <c r="H125" s="222">
        <v>1490</v>
      </c>
      <c r="I125" s="223"/>
      <c r="J125" s="224">
        <f>ROUND(I125*H125,2)</f>
        <v>0</v>
      </c>
      <c r="K125" s="220" t="s">
        <v>134</v>
      </c>
      <c r="L125" s="69"/>
      <c r="M125" s="225" t="s">
        <v>21</v>
      </c>
      <c r="N125" s="226" t="s">
        <v>45</v>
      </c>
      <c r="O125" s="44"/>
      <c r="P125" s="227">
        <f>O125*H125</f>
        <v>0</v>
      </c>
      <c r="Q125" s="227">
        <v>0</v>
      </c>
      <c r="R125" s="227">
        <f>Q125*H125</f>
        <v>0</v>
      </c>
      <c r="S125" s="227">
        <v>0</v>
      </c>
      <c r="T125" s="228">
        <f>S125*H125</f>
        <v>0</v>
      </c>
      <c r="AR125" s="21" t="s">
        <v>135</v>
      </c>
      <c r="AT125" s="21" t="s">
        <v>130</v>
      </c>
      <c r="AU125" s="21" t="s">
        <v>84</v>
      </c>
      <c r="AY125" s="21" t="s">
        <v>128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21" t="s">
        <v>82</v>
      </c>
      <c r="BK125" s="229">
        <f>ROUND(I125*H125,2)</f>
        <v>0</v>
      </c>
      <c r="BL125" s="21" t="s">
        <v>135</v>
      </c>
      <c r="BM125" s="21" t="s">
        <v>262</v>
      </c>
    </row>
    <row r="126" s="1" customFormat="1" ht="25.5" customHeight="1">
      <c r="B126" s="43"/>
      <c r="C126" s="218" t="s">
        <v>263</v>
      </c>
      <c r="D126" s="218" t="s">
        <v>130</v>
      </c>
      <c r="E126" s="219" t="s">
        <v>264</v>
      </c>
      <c r="F126" s="220" t="s">
        <v>265</v>
      </c>
      <c r="G126" s="221" t="s">
        <v>133</v>
      </c>
      <c r="H126" s="222">
        <v>1490</v>
      </c>
      <c r="I126" s="223"/>
      <c r="J126" s="224">
        <f>ROUND(I126*H126,2)</f>
        <v>0</v>
      </c>
      <c r="K126" s="220" t="s">
        <v>134</v>
      </c>
      <c r="L126" s="69"/>
      <c r="M126" s="225" t="s">
        <v>21</v>
      </c>
      <c r="N126" s="226" t="s">
        <v>45</v>
      </c>
      <c r="O126" s="44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AR126" s="21" t="s">
        <v>135</v>
      </c>
      <c r="AT126" s="21" t="s">
        <v>130</v>
      </c>
      <c r="AU126" s="21" t="s">
        <v>84</v>
      </c>
      <c r="AY126" s="21" t="s">
        <v>128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21" t="s">
        <v>82</v>
      </c>
      <c r="BK126" s="229">
        <f>ROUND(I126*H126,2)</f>
        <v>0</v>
      </c>
      <c r="BL126" s="21" t="s">
        <v>135</v>
      </c>
      <c r="BM126" s="21" t="s">
        <v>266</v>
      </c>
    </row>
    <row r="127" s="1" customFormat="1" ht="25.5" customHeight="1">
      <c r="B127" s="43"/>
      <c r="C127" s="218" t="s">
        <v>267</v>
      </c>
      <c r="D127" s="218" t="s">
        <v>130</v>
      </c>
      <c r="E127" s="219" t="s">
        <v>268</v>
      </c>
      <c r="F127" s="220" t="s">
        <v>269</v>
      </c>
      <c r="G127" s="221" t="s">
        <v>224</v>
      </c>
      <c r="H127" s="222">
        <v>614</v>
      </c>
      <c r="I127" s="223"/>
      <c r="J127" s="224">
        <f>ROUND(I127*H127,2)</f>
        <v>0</v>
      </c>
      <c r="K127" s="220" t="s">
        <v>134</v>
      </c>
      <c r="L127" s="69"/>
      <c r="M127" s="225" t="s">
        <v>21</v>
      </c>
      <c r="N127" s="226" t="s">
        <v>45</v>
      </c>
      <c r="O127" s="44"/>
      <c r="P127" s="227">
        <f>O127*H127</f>
        <v>0</v>
      </c>
      <c r="Q127" s="227">
        <v>0.0035999999999999999</v>
      </c>
      <c r="R127" s="227">
        <f>Q127*H127</f>
        <v>2.2103999999999999</v>
      </c>
      <c r="S127" s="227">
        <v>0</v>
      </c>
      <c r="T127" s="228">
        <f>S127*H127</f>
        <v>0</v>
      </c>
      <c r="AR127" s="21" t="s">
        <v>135</v>
      </c>
      <c r="AT127" s="21" t="s">
        <v>130</v>
      </c>
      <c r="AU127" s="21" t="s">
        <v>84</v>
      </c>
      <c r="AY127" s="21" t="s">
        <v>128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21" t="s">
        <v>82</v>
      </c>
      <c r="BK127" s="229">
        <f>ROUND(I127*H127,2)</f>
        <v>0</v>
      </c>
      <c r="BL127" s="21" t="s">
        <v>135</v>
      </c>
      <c r="BM127" s="21" t="s">
        <v>270</v>
      </c>
    </row>
    <row r="128" s="11" customFormat="1">
      <c r="B128" s="230"/>
      <c r="C128" s="231"/>
      <c r="D128" s="232" t="s">
        <v>168</v>
      </c>
      <c r="E128" s="233" t="s">
        <v>21</v>
      </c>
      <c r="F128" s="234" t="s">
        <v>271</v>
      </c>
      <c r="G128" s="231"/>
      <c r="H128" s="235">
        <v>614</v>
      </c>
      <c r="I128" s="236"/>
      <c r="J128" s="231"/>
      <c r="K128" s="231"/>
      <c r="L128" s="237"/>
      <c r="M128" s="238"/>
      <c r="N128" s="239"/>
      <c r="O128" s="239"/>
      <c r="P128" s="239"/>
      <c r="Q128" s="239"/>
      <c r="R128" s="239"/>
      <c r="S128" s="239"/>
      <c r="T128" s="240"/>
      <c r="AT128" s="241" t="s">
        <v>168</v>
      </c>
      <c r="AU128" s="241" t="s">
        <v>84</v>
      </c>
      <c r="AV128" s="11" t="s">
        <v>84</v>
      </c>
      <c r="AW128" s="11" t="s">
        <v>38</v>
      </c>
      <c r="AX128" s="11" t="s">
        <v>82</v>
      </c>
      <c r="AY128" s="241" t="s">
        <v>128</v>
      </c>
    </row>
    <row r="129" s="1" customFormat="1" ht="16.5" customHeight="1">
      <c r="B129" s="43"/>
      <c r="C129" s="218" t="s">
        <v>272</v>
      </c>
      <c r="D129" s="218" t="s">
        <v>130</v>
      </c>
      <c r="E129" s="219" t="s">
        <v>273</v>
      </c>
      <c r="F129" s="220" t="s">
        <v>274</v>
      </c>
      <c r="G129" s="221" t="s">
        <v>133</v>
      </c>
      <c r="H129" s="222">
        <v>16</v>
      </c>
      <c r="I129" s="223"/>
      <c r="J129" s="224">
        <f>ROUND(I129*H129,2)</f>
        <v>0</v>
      </c>
      <c r="K129" s="220" t="s">
        <v>134</v>
      </c>
      <c r="L129" s="69"/>
      <c r="M129" s="225" t="s">
        <v>21</v>
      </c>
      <c r="N129" s="226" t="s">
        <v>45</v>
      </c>
      <c r="O129" s="44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AR129" s="21" t="s">
        <v>135</v>
      </c>
      <c r="AT129" s="21" t="s">
        <v>130</v>
      </c>
      <c r="AU129" s="21" t="s">
        <v>84</v>
      </c>
      <c r="AY129" s="21" t="s">
        <v>128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21" t="s">
        <v>82</v>
      </c>
      <c r="BK129" s="229">
        <f>ROUND(I129*H129,2)</f>
        <v>0</v>
      </c>
      <c r="BL129" s="21" t="s">
        <v>135</v>
      </c>
      <c r="BM129" s="21" t="s">
        <v>275</v>
      </c>
    </row>
    <row r="130" s="11" customFormat="1">
      <c r="B130" s="230"/>
      <c r="C130" s="231"/>
      <c r="D130" s="232" t="s">
        <v>168</v>
      </c>
      <c r="E130" s="233" t="s">
        <v>21</v>
      </c>
      <c r="F130" s="234" t="s">
        <v>276</v>
      </c>
      <c r="G130" s="231"/>
      <c r="H130" s="235">
        <v>16</v>
      </c>
      <c r="I130" s="236"/>
      <c r="J130" s="231"/>
      <c r="K130" s="231"/>
      <c r="L130" s="237"/>
      <c r="M130" s="238"/>
      <c r="N130" s="239"/>
      <c r="O130" s="239"/>
      <c r="P130" s="239"/>
      <c r="Q130" s="239"/>
      <c r="R130" s="239"/>
      <c r="S130" s="239"/>
      <c r="T130" s="240"/>
      <c r="AT130" s="241" t="s">
        <v>168</v>
      </c>
      <c r="AU130" s="241" t="s">
        <v>84</v>
      </c>
      <c r="AV130" s="11" t="s">
        <v>84</v>
      </c>
      <c r="AW130" s="11" t="s">
        <v>38</v>
      </c>
      <c r="AX130" s="11" t="s">
        <v>82</v>
      </c>
      <c r="AY130" s="241" t="s">
        <v>128</v>
      </c>
    </row>
    <row r="131" s="1" customFormat="1" ht="16.5" customHeight="1">
      <c r="B131" s="43"/>
      <c r="C131" s="218" t="s">
        <v>277</v>
      </c>
      <c r="D131" s="218" t="s">
        <v>130</v>
      </c>
      <c r="E131" s="219" t="s">
        <v>278</v>
      </c>
      <c r="F131" s="220" t="s">
        <v>279</v>
      </c>
      <c r="G131" s="221" t="s">
        <v>133</v>
      </c>
      <c r="H131" s="222">
        <v>8</v>
      </c>
      <c r="I131" s="223"/>
      <c r="J131" s="224">
        <f>ROUND(I131*H131,2)</f>
        <v>0</v>
      </c>
      <c r="K131" s="220" t="s">
        <v>134</v>
      </c>
      <c r="L131" s="69"/>
      <c r="M131" s="225" t="s">
        <v>21</v>
      </c>
      <c r="N131" s="226" t="s">
        <v>45</v>
      </c>
      <c r="O131" s="44"/>
      <c r="P131" s="227">
        <f>O131*H131</f>
        <v>0</v>
      </c>
      <c r="Q131" s="227">
        <v>0.010999999999999999</v>
      </c>
      <c r="R131" s="227">
        <f>Q131*H131</f>
        <v>0.087999999999999995</v>
      </c>
      <c r="S131" s="227">
        <v>0</v>
      </c>
      <c r="T131" s="228">
        <f>S131*H131</f>
        <v>0</v>
      </c>
      <c r="AR131" s="21" t="s">
        <v>135</v>
      </c>
      <c r="AT131" s="21" t="s">
        <v>130</v>
      </c>
      <c r="AU131" s="21" t="s">
        <v>84</v>
      </c>
      <c r="AY131" s="21" t="s">
        <v>128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21" t="s">
        <v>82</v>
      </c>
      <c r="BK131" s="229">
        <f>ROUND(I131*H131,2)</f>
        <v>0</v>
      </c>
      <c r="BL131" s="21" t="s">
        <v>135</v>
      </c>
      <c r="BM131" s="21" t="s">
        <v>280</v>
      </c>
    </row>
    <row r="132" s="10" customFormat="1" ht="29.88" customHeight="1">
      <c r="B132" s="202"/>
      <c r="C132" s="203"/>
      <c r="D132" s="204" t="s">
        <v>73</v>
      </c>
      <c r="E132" s="216" t="s">
        <v>160</v>
      </c>
      <c r="F132" s="216" t="s">
        <v>281</v>
      </c>
      <c r="G132" s="203"/>
      <c r="H132" s="203"/>
      <c r="I132" s="206"/>
      <c r="J132" s="217">
        <f>BK132</f>
        <v>0</v>
      </c>
      <c r="K132" s="203"/>
      <c r="L132" s="208"/>
      <c r="M132" s="209"/>
      <c r="N132" s="210"/>
      <c r="O132" s="210"/>
      <c r="P132" s="211">
        <f>SUM(P133:P146)</f>
        <v>0</v>
      </c>
      <c r="Q132" s="210"/>
      <c r="R132" s="211">
        <f>SUM(R133:R146)</f>
        <v>3.0983000000000001</v>
      </c>
      <c r="S132" s="210"/>
      <c r="T132" s="212">
        <f>SUM(T133:T146)</f>
        <v>0</v>
      </c>
      <c r="AR132" s="213" t="s">
        <v>82</v>
      </c>
      <c r="AT132" s="214" t="s">
        <v>73</v>
      </c>
      <c r="AU132" s="214" t="s">
        <v>82</v>
      </c>
      <c r="AY132" s="213" t="s">
        <v>128</v>
      </c>
      <c r="BK132" s="215">
        <f>SUM(BK133:BK146)</f>
        <v>0</v>
      </c>
    </row>
    <row r="133" s="1" customFormat="1" ht="16.5" customHeight="1">
      <c r="B133" s="43"/>
      <c r="C133" s="218" t="s">
        <v>282</v>
      </c>
      <c r="D133" s="218" t="s">
        <v>130</v>
      </c>
      <c r="E133" s="219" t="s">
        <v>283</v>
      </c>
      <c r="F133" s="220" t="s">
        <v>284</v>
      </c>
      <c r="G133" s="221" t="s">
        <v>285</v>
      </c>
      <c r="H133" s="222">
        <v>1</v>
      </c>
      <c r="I133" s="223"/>
      <c r="J133" s="224">
        <f>ROUND(I133*H133,2)</f>
        <v>0</v>
      </c>
      <c r="K133" s="220" t="s">
        <v>134</v>
      </c>
      <c r="L133" s="69"/>
      <c r="M133" s="225" t="s">
        <v>21</v>
      </c>
      <c r="N133" s="226" t="s">
        <v>45</v>
      </c>
      <c r="O133" s="44"/>
      <c r="P133" s="227">
        <f>O133*H133</f>
        <v>0</v>
      </c>
      <c r="Q133" s="227">
        <v>0.42080000000000001</v>
      </c>
      <c r="R133" s="227">
        <f>Q133*H133</f>
        <v>0.42080000000000001</v>
      </c>
      <c r="S133" s="227">
        <v>0</v>
      </c>
      <c r="T133" s="228">
        <f>S133*H133</f>
        <v>0</v>
      </c>
      <c r="AR133" s="21" t="s">
        <v>135</v>
      </c>
      <c r="AT133" s="21" t="s">
        <v>130</v>
      </c>
      <c r="AU133" s="21" t="s">
        <v>84</v>
      </c>
      <c r="AY133" s="21" t="s">
        <v>128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21" t="s">
        <v>82</v>
      </c>
      <c r="BK133" s="229">
        <f>ROUND(I133*H133,2)</f>
        <v>0</v>
      </c>
      <c r="BL133" s="21" t="s">
        <v>135</v>
      </c>
      <c r="BM133" s="21" t="s">
        <v>286</v>
      </c>
    </row>
    <row r="134" s="1" customFormat="1" ht="16.5" customHeight="1">
      <c r="B134" s="43"/>
      <c r="C134" s="242" t="s">
        <v>287</v>
      </c>
      <c r="D134" s="242" t="s">
        <v>188</v>
      </c>
      <c r="E134" s="243" t="s">
        <v>288</v>
      </c>
      <c r="F134" s="244" t="s">
        <v>289</v>
      </c>
      <c r="G134" s="245" t="s">
        <v>285</v>
      </c>
      <c r="H134" s="246">
        <v>1</v>
      </c>
      <c r="I134" s="247"/>
      <c r="J134" s="248">
        <f>ROUND(I134*H134,2)</f>
        <v>0</v>
      </c>
      <c r="K134" s="244" t="s">
        <v>134</v>
      </c>
      <c r="L134" s="249"/>
      <c r="M134" s="250" t="s">
        <v>21</v>
      </c>
      <c r="N134" s="251" t="s">
        <v>45</v>
      </c>
      <c r="O134" s="44"/>
      <c r="P134" s="227">
        <f>O134*H134</f>
        <v>0</v>
      </c>
      <c r="Q134" s="227">
        <v>0.19600000000000001</v>
      </c>
      <c r="R134" s="227">
        <f>Q134*H134</f>
        <v>0.19600000000000001</v>
      </c>
      <c r="S134" s="227">
        <v>0</v>
      </c>
      <c r="T134" s="228">
        <f>S134*H134</f>
        <v>0</v>
      </c>
      <c r="AR134" s="21" t="s">
        <v>160</v>
      </c>
      <c r="AT134" s="21" t="s">
        <v>188</v>
      </c>
      <c r="AU134" s="21" t="s">
        <v>84</v>
      </c>
      <c r="AY134" s="21" t="s">
        <v>128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21" t="s">
        <v>82</v>
      </c>
      <c r="BK134" s="229">
        <f>ROUND(I134*H134,2)</f>
        <v>0</v>
      </c>
      <c r="BL134" s="21" t="s">
        <v>135</v>
      </c>
      <c r="BM134" s="21" t="s">
        <v>290</v>
      </c>
    </row>
    <row r="135" s="1" customFormat="1" ht="25.5" customHeight="1">
      <c r="B135" s="43"/>
      <c r="C135" s="218" t="s">
        <v>291</v>
      </c>
      <c r="D135" s="218" t="s">
        <v>130</v>
      </c>
      <c r="E135" s="219" t="s">
        <v>292</v>
      </c>
      <c r="F135" s="220" t="s">
        <v>293</v>
      </c>
      <c r="G135" s="221" t="s">
        <v>285</v>
      </c>
      <c r="H135" s="222">
        <v>10</v>
      </c>
      <c r="I135" s="223"/>
      <c r="J135" s="224">
        <f>ROUND(I135*H135,2)</f>
        <v>0</v>
      </c>
      <c r="K135" s="220" t="s">
        <v>21</v>
      </c>
      <c r="L135" s="69"/>
      <c r="M135" s="225" t="s">
        <v>21</v>
      </c>
      <c r="N135" s="226" t="s">
        <v>45</v>
      </c>
      <c r="O135" s="44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AR135" s="21" t="s">
        <v>294</v>
      </c>
      <c r="AT135" s="21" t="s">
        <v>130</v>
      </c>
      <c r="AU135" s="21" t="s">
        <v>84</v>
      </c>
      <c r="AY135" s="21" t="s">
        <v>128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21" t="s">
        <v>82</v>
      </c>
      <c r="BK135" s="229">
        <f>ROUND(I135*H135,2)</f>
        <v>0</v>
      </c>
      <c r="BL135" s="21" t="s">
        <v>294</v>
      </c>
      <c r="BM135" s="21" t="s">
        <v>295</v>
      </c>
    </row>
    <row r="136" s="1" customFormat="1" ht="25.5" customHeight="1">
      <c r="B136" s="43"/>
      <c r="C136" s="218" t="s">
        <v>296</v>
      </c>
      <c r="D136" s="218" t="s">
        <v>130</v>
      </c>
      <c r="E136" s="219" t="s">
        <v>297</v>
      </c>
      <c r="F136" s="220" t="s">
        <v>298</v>
      </c>
      <c r="G136" s="221" t="s">
        <v>285</v>
      </c>
      <c r="H136" s="222">
        <v>11</v>
      </c>
      <c r="I136" s="223"/>
      <c r="J136" s="224">
        <f>ROUND(I136*H136,2)</f>
        <v>0</v>
      </c>
      <c r="K136" s="220" t="s">
        <v>21</v>
      </c>
      <c r="L136" s="69"/>
      <c r="M136" s="225" t="s">
        <v>21</v>
      </c>
      <c r="N136" s="226" t="s">
        <v>45</v>
      </c>
      <c r="O136" s="44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AR136" s="21" t="s">
        <v>135</v>
      </c>
      <c r="AT136" s="21" t="s">
        <v>130</v>
      </c>
      <c r="AU136" s="21" t="s">
        <v>84</v>
      </c>
      <c r="AY136" s="21" t="s">
        <v>128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21" t="s">
        <v>82</v>
      </c>
      <c r="BK136" s="229">
        <f>ROUND(I136*H136,2)</f>
        <v>0</v>
      </c>
      <c r="BL136" s="21" t="s">
        <v>135</v>
      </c>
      <c r="BM136" s="21" t="s">
        <v>299</v>
      </c>
    </row>
    <row r="137" s="1" customFormat="1" ht="16.5" customHeight="1">
      <c r="B137" s="43"/>
      <c r="C137" s="218" t="s">
        <v>300</v>
      </c>
      <c r="D137" s="218" t="s">
        <v>130</v>
      </c>
      <c r="E137" s="219" t="s">
        <v>301</v>
      </c>
      <c r="F137" s="220" t="s">
        <v>302</v>
      </c>
      <c r="G137" s="221" t="s">
        <v>224</v>
      </c>
      <c r="H137" s="222">
        <v>25</v>
      </c>
      <c r="I137" s="223"/>
      <c r="J137" s="224">
        <f>ROUND(I137*H137,2)</f>
        <v>0</v>
      </c>
      <c r="K137" s="220" t="s">
        <v>21</v>
      </c>
      <c r="L137" s="69"/>
      <c r="M137" s="225" t="s">
        <v>21</v>
      </c>
      <c r="N137" s="226" t="s">
        <v>45</v>
      </c>
      <c r="O137" s="44"/>
      <c r="P137" s="227">
        <f>O137*H137</f>
        <v>0</v>
      </c>
      <c r="Q137" s="227">
        <v>0.0072399999999999999</v>
      </c>
      <c r="R137" s="227">
        <f>Q137*H137</f>
        <v>0.18099999999999999</v>
      </c>
      <c r="S137" s="227">
        <v>0</v>
      </c>
      <c r="T137" s="228">
        <f>S137*H137</f>
        <v>0</v>
      </c>
      <c r="AR137" s="21" t="s">
        <v>135</v>
      </c>
      <c r="AT137" s="21" t="s">
        <v>130</v>
      </c>
      <c r="AU137" s="21" t="s">
        <v>84</v>
      </c>
      <c r="AY137" s="21" t="s">
        <v>128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21" t="s">
        <v>82</v>
      </c>
      <c r="BK137" s="229">
        <f>ROUND(I137*H137,2)</f>
        <v>0</v>
      </c>
      <c r="BL137" s="21" t="s">
        <v>135</v>
      </c>
      <c r="BM137" s="21" t="s">
        <v>303</v>
      </c>
    </row>
    <row r="138" s="1" customFormat="1" ht="16.5" customHeight="1">
      <c r="B138" s="43"/>
      <c r="C138" s="242" t="s">
        <v>304</v>
      </c>
      <c r="D138" s="242" t="s">
        <v>188</v>
      </c>
      <c r="E138" s="243" t="s">
        <v>305</v>
      </c>
      <c r="F138" s="244" t="s">
        <v>306</v>
      </c>
      <c r="G138" s="245" t="s">
        <v>285</v>
      </c>
      <c r="H138" s="246">
        <v>7</v>
      </c>
      <c r="I138" s="247"/>
      <c r="J138" s="248">
        <f>ROUND(I138*H138,2)</f>
        <v>0</v>
      </c>
      <c r="K138" s="244" t="s">
        <v>307</v>
      </c>
      <c r="L138" s="249"/>
      <c r="M138" s="250" t="s">
        <v>21</v>
      </c>
      <c r="N138" s="251" t="s">
        <v>45</v>
      </c>
      <c r="O138" s="44"/>
      <c r="P138" s="227">
        <f>O138*H138</f>
        <v>0</v>
      </c>
      <c r="Q138" s="227">
        <v>0.0275</v>
      </c>
      <c r="R138" s="227">
        <f>Q138*H138</f>
        <v>0.1925</v>
      </c>
      <c r="S138" s="227">
        <v>0</v>
      </c>
      <c r="T138" s="228">
        <f>S138*H138</f>
        <v>0</v>
      </c>
      <c r="AR138" s="21" t="s">
        <v>160</v>
      </c>
      <c r="AT138" s="21" t="s">
        <v>188</v>
      </c>
      <c r="AU138" s="21" t="s">
        <v>84</v>
      </c>
      <c r="AY138" s="21" t="s">
        <v>128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21" t="s">
        <v>82</v>
      </c>
      <c r="BK138" s="229">
        <f>ROUND(I138*H138,2)</f>
        <v>0</v>
      </c>
      <c r="BL138" s="21" t="s">
        <v>135</v>
      </c>
      <c r="BM138" s="21" t="s">
        <v>308</v>
      </c>
    </row>
    <row r="139" s="1" customFormat="1" ht="16.5" customHeight="1">
      <c r="B139" s="43"/>
      <c r="C139" s="242" t="s">
        <v>309</v>
      </c>
      <c r="D139" s="242" t="s">
        <v>188</v>
      </c>
      <c r="E139" s="243" t="s">
        <v>310</v>
      </c>
      <c r="F139" s="244" t="s">
        <v>311</v>
      </c>
      <c r="G139" s="245" t="s">
        <v>285</v>
      </c>
      <c r="H139" s="246">
        <v>1</v>
      </c>
      <c r="I139" s="247"/>
      <c r="J139" s="248">
        <f>ROUND(I139*H139,2)</f>
        <v>0</v>
      </c>
      <c r="K139" s="244" t="s">
        <v>21</v>
      </c>
      <c r="L139" s="249"/>
      <c r="M139" s="250" t="s">
        <v>21</v>
      </c>
      <c r="N139" s="251" t="s">
        <v>45</v>
      </c>
      <c r="O139" s="44"/>
      <c r="P139" s="227">
        <f>O139*H139</f>
        <v>0</v>
      </c>
      <c r="Q139" s="227">
        <v>0.0275</v>
      </c>
      <c r="R139" s="227">
        <f>Q139*H139</f>
        <v>0.0275</v>
      </c>
      <c r="S139" s="227">
        <v>0</v>
      </c>
      <c r="T139" s="228">
        <f>S139*H139</f>
        <v>0</v>
      </c>
      <c r="AR139" s="21" t="s">
        <v>160</v>
      </c>
      <c r="AT139" s="21" t="s">
        <v>188</v>
      </c>
      <c r="AU139" s="21" t="s">
        <v>84</v>
      </c>
      <c r="AY139" s="21" t="s">
        <v>128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21" t="s">
        <v>82</v>
      </c>
      <c r="BK139" s="229">
        <f>ROUND(I139*H139,2)</f>
        <v>0</v>
      </c>
      <c r="BL139" s="21" t="s">
        <v>135</v>
      </c>
      <c r="BM139" s="21" t="s">
        <v>312</v>
      </c>
    </row>
    <row r="140" s="1" customFormat="1" ht="16.5" customHeight="1">
      <c r="B140" s="43"/>
      <c r="C140" s="242" t="s">
        <v>313</v>
      </c>
      <c r="D140" s="242" t="s">
        <v>188</v>
      </c>
      <c r="E140" s="243" t="s">
        <v>314</v>
      </c>
      <c r="F140" s="244" t="s">
        <v>315</v>
      </c>
      <c r="G140" s="245" t="s">
        <v>285</v>
      </c>
      <c r="H140" s="246">
        <v>10</v>
      </c>
      <c r="I140" s="247"/>
      <c r="J140" s="248">
        <f>ROUND(I140*H140,2)</f>
        <v>0</v>
      </c>
      <c r="K140" s="244" t="s">
        <v>307</v>
      </c>
      <c r="L140" s="249"/>
      <c r="M140" s="250" t="s">
        <v>21</v>
      </c>
      <c r="N140" s="251" t="s">
        <v>45</v>
      </c>
      <c r="O140" s="44"/>
      <c r="P140" s="227">
        <f>O140*H140</f>
        <v>0</v>
      </c>
      <c r="Q140" s="227">
        <v>0.024</v>
      </c>
      <c r="R140" s="227">
        <f>Q140*H140</f>
        <v>0.23999999999999999</v>
      </c>
      <c r="S140" s="227">
        <v>0</v>
      </c>
      <c r="T140" s="228">
        <f>S140*H140</f>
        <v>0</v>
      </c>
      <c r="AR140" s="21" t="s">
        <v>160</v>
      </c>
      <c r="AT140" s="21" t="s">
        <v>188</v>
      </c>
      <c r="AU140" s="21" t="s">
        <v>84</v>
      </c>
      <c r="AY140" s="21" t="s">
        <v>128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21" t="s">
        <v>82</v>
      </c>
      <c r="BK140" s="229">
        <f>ROUND(I140*H140,2)</f>
        <v>0</v>
      </c>
      <c r="BL140" s="21" t="s">
        <v>135</v>
      </c>
      <c r="BM140" s="21" t="s">
        <v>316</v>
      </c>
    </row>
    <row r="141" s="1" customFormat="1" ht="16.5" customHeight="1">
      <c r="B141" s="43"/>
      <c r="C141" s="242" t="s">
        <v>317</v>
      </c>
      <c r="D141" s="242" t="s">
        <v>188</v>
      </c>
      <c r="E141" s="243" t="s">
        <v>318</v>
      </c>
      <c r="F141" s="244" t="s">
        <v>319</v>
      </c>
      <c r="G141" s="245" t="s">
        <v>285</v>
      </c>
      <c r="H141" s="246">
        <v>1</v>
      </c>
      <c r="I141" s="247"/>
      <c r="J141" s="248">
        <f>ROUND(I141*H141,2)</f>
        <v>0</v>
      </c>
      <c r="K141" s="244" t="s">
        <v>21</v>
      </c>
      <c r="L141" s="249"/>
      <c r="M141" s="250" t="s">
        <v>21</v>
      </c>
      <c r="N141" s="251" t="s">
        <v>45</v>
      </c>
      <c r="O141" s="44"/>
      <c r="P141" s="227">
        <f>O141*H141</f>
        <v>0</v>
      </c>
      <c r="Q141" s="227">
        <v>0.024</v>
      </c>
      <c r="R141" s="227">
        <f>Q141*H141</f>
        <v>0.024</v>
      </c>
      <c r="S141" s="227">
        <v>0</v>
      </c>
      <c r="T141" s="228">
        <f>S141*H141</f>
        <v>0</v>
      </c>
      <c r="AR141" s="21" t="s">
        <v>160</v>
      </c>
      <c r="AT141" s="21" t="s">
        <v>188</v>
      </c>
      <c r="AU141" s="21" t="s">
        <v>84</v>
      </c>
      <c r="AY141" s="21" t="s">
        <v>128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21" t="s">
        <v>82</v>
      </c>
      <c r="BK141" s="229">
        <f>ROUND(I141*H141,2)</f>
        <v>0</v>
      </c>
      <c r="BL141" s="21" t="s">
        <v>135</v>
      </c>
      <c r="BM141" s="21" t="s">
        <v>320</v>
      </c>
    </row>
    <row r="142" s="1" customFormat="1" ht="16.5" customHeight="1">
      <c r="B142" s="43"/>
      <c r="C142" s="242" t="s">
        <v>321</v>
      </c>
      <c r="D142" s="242" t="s">
        <v>188</v>
      </c>
      <c r="E142" s="243" t="s">
        <v>322</v>
      </c>
      <c r="F142" s="244" t="s">
        <v>323</v>
      </c>
      <c r="G142" s="245" t="s">
        <v>285</v>
      </c>
      <c r="H142" s="246">
        <v>19</v>
      </c>
      <c r="I142" s="247"/>
      <c r="J142" s="248">
        <f>ROUND(I142*H142,2)</f>
        <v>0</v>
      </c>
      <c r="K142" s="244" t="s">
        <v>307</v>
      </c>
      <c r="L142" s="249"/>
      <c r="M142" s="250" t="s">
        <v>21</v>
      </c>
      <c r="N142" s="251" t="s">
        <v>45</v>
      </c>
      <c r="O142" s="44"/>
      <c r="P142" s="227">
        <f>O142*H142</f>
        <v>0</v>
      </c>
      <c r="Q142" s="227">
        <v>0.012</v>
      </c>
      <c r="R142" s="227">
        <f>Q142*H142</f>
        <v>0.22800000000000001</v>
      </c>
      <c r="S142" s="227">
        <v>0</v>
      </c>
      <c r="T142" s="228">
        <f>S142*H142</f>
        <v>0</v>
      </c>
      <c r="AR142" s="21" t="s">
        <v>160</v>
      </c>
      <c r="AT142" s="21" t="s">
        <v>188</v>
      </c>
      <c r="AU142" s="21" t="s">
        <v>84</v>
      </c>
      <c r="AY142" s="21" t="s">
        <v>128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21" t="s">
        <v>82</v>
      </c>
      <c r="BK142" s="229">
        <f>ROUND(I142*H142,2)</f>
        <v>0</v>
      </c>
      <c r="BL142" s="21" t="s">
        <v>135</v>
      </c>
      <c r="BM142" s="21" t="s">
        <v>324</v>
      </c>
    </row>
    <row r="143" s="1" customFormat="1" ht="16.5" customHeight="1">
      <c r="B143" s="43"/>
      <c r="C143" s="242" t="s">
        <v>325</v>
      </c>
      <c r="D143" s="242" t="s">
        <v>188</v>
      </c>
      <c r="E143" s="243" t="s">
        <v>326</v>
      </c>
      <c r="F143" s="244" t="s">
        <v>327</v>
      </c>
      <c r="G143" s="245" t="s">
        <v>285</v>
      </c>
      <c r="H143" s="246">
        <v>19</v>
      </c>
      <c r="I143" s="247"/>
      <c r="J143" s="248">
        <f>ROUND(I143*H143,2)</f>
        <v>0</v>
      </c>
      <c r="K143" s="244" t="s">
        <v>307</v>
      </c>
      <c r="L143" s="249"/>
      <c r="M143" s="250" t="s">
        <v>21</v>
      </c>
      <c r="N143" s="251" t="s">
        <v>45</v>
      </c>
      <c r="O143" s="44"/>
      <c r="P143" s="227">
        <f>O143*H143</f>
        <v>0</v>
      </c>
      <c r="Q143" s="227">
        <v>0.012</v>
      </c>
      <c r="R143" s="227">
        <f>Q143*H143</f>
        <v>0.22800000000000001</v>
      </c>
      <c r="S143" s="227">
        <v>0</v>
      </c>
      <c r="T143" s="228">
        <f>S143*H143</f>
        <v>0</v>
      </c>
      <c r="AR143" s="21" t="s">
        <v>160</v>
      </c>
      <c r="AT143" s="21" t="s">
        <v>188</v>
      </c>
      <c r="AU143" s="21" t="s">
        <v>84</v>
      </c>
      <c r="AY143" s="21" t="s">
        <v>128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21" t="s">
        <v>82</v>
      </c>
      <c r="BK143" s="229">
        <f>ROUND(I143*H143,2)</f>
        <v>0</v>
      </c>
      <c r="BL143" s="21" t="s">
        <v>135</v>
      </c>
      <c r="BM143" s="21" t="s">
        <v>328</v>
      </c>
    </row>
    <row r="144" s="1" customFormat="1" ht="16.5" customHeight="1">
      <c r="B144" s="43"/>
      <c r="C144" s="242" t="s">
        <v>329</v>
      </c>
      <c r="D144" s="242" t="s">
        <v>188</v>
      </c>
      <c r="E144" s="243" t="s">
        <v>330</v>
      </c>
      <c r="F144" s="244" t="s">
        <v>331</v>
      </c>
      <c r="G144" s="245" t="s">
        <v>285</v>
      </c>
      <c r="H144" s="246">
        <v>8</v>
      </c>
      <c r="I144" s="247"/>
      <c r="J144" s="248">
        <f>ROUND(I144*H144,2)</f>
        <v>0</v>
      </c>
      <c r="K144" s="244" t="s">
        <v>307</v>
      </c>
      <c r="L144" s="249"/>
      <c r="M144" s="250" t="s">
        <v>21</v>
      </c>
      <c r="N144" s="251" t="s">
        <v>45</v>
      </c>
      <c r="O144" s="44"/>
      <c r="P144" s="227">
        <f>O144*H144</f>
        <v>0</v>
      </c>
      <c r="Q144" s="227">
        <v>0.10199999999999999</v>
      </c>
      <c r="R144" s="227">
        <f>Q144*H144</f>
        <v>0.81599999999999995</v>
      </c>
      <c r="S144" s="227">
        <v>0</v>
      </c>
      <c r="T144" s="228">
        <f>S144*H144</f>
        <v>0</v>
      </c>
      <c r="AR144" s="21" t="s">
        <v>160</v>
      </c>
      <c r="AT144" s="21" t="s">
        <v>188</v>
      </c>
      <c r="AU144" s="21" t="s">
        <v>84</v>
      </c>
      <c r="AY144" s="21" t="s">
        <v>128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21" t="s">
        <v>82</v>
      </c>
      <c r="BK144" s="229">
        <f>ROUND(I144*H144,2)</f>
        <v>0</v>
      </c>
      <c r="BL144" s="21" t="s">
        <v>135</v>
      </c>
      <c r="BM144" s="21" t="s">
        <v>332</v>
      </c>
    </row>
    <row r="145" s="1" customFormat="1" ht="16.5" customHeight="1">
      <c r="B145" s="43"/>
      <c r="C145" s="242" t="s">
        <v>333</v>
      </c>
      <c r="D145" s="242" t="s">
        <v>188</v>
      </c>
      <c r="E145" s="243" t="s">
        <v>334</v>
      </c>
      <c r="F145" s="244" t="s">
        <v>335</v>
      </c>
      <c r="G145" s="245" t="s">
        <v>285</v>
      </c>
      <c r="H145" s="246">
        <v>11</v>
      </c>
      <c r="I145" s="247"/>
      <c r="J145" s="248">
        <f>ROUND(I145*H145,2)</f>
        <v>0</v>
      </c>
      <c r="K145" s="244" t="s">
        <v>307</v>
      </c>
      <c r="L145" s="249"/>
      <c r="M145" s="250" t="s">
        <v>21</v>
      </c>
      <c r="N145" s="251" t="s">
        <v>45</v>
      </c>
      <c r="O145" s="44"/>
      <c r="P145" s="227">
        <f>O145*H145</f>
        <v>0</v>
      </c>
      <c r="Q145" s="227">
        <v>0.0085000000000000006</v>
      </c>
      <c r="R145" s="227">
        <f>Q145*H145</f>
        <v>0.0935</v>
      </c>
      <c r="S145" s="227">
        <v>0</v>
      </c>
      <c r="T145" s="228">
        <f>S145*H145</f>
        <v>0</v>
      </c>
      <c r="AR145" s="21" t="s">
        <v>160</v>
      </c>
      <c r="AT145" s="21" t="s">
        <v>188</v>
      </c>
      <c r="AU145" s="21" t="s">
        <v>84</v>
      </c>
      <c r="AY145" s="21" t="s">
        <v>128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21" t="s">
        <v>82</v>
      </c>
      <c r="BK145" s="229">
        <f>ROUND(I145*H145,2)</f>
        <v>0</v>
      </c>
      <c r="BL145" s="21" t="s">
        <v>135</v>
      </c>
      <c r="BM145" s="21" t="s">
        <v>336</v>
      </c>
    </row>
    <row r="146" s="1" customFormat="1" ht="16.5" customHeight="1">
      <c r="B146" s="43"/>
      <c r="C146" s="242" t="s">
        <v>337</v>
      </c>
      <c r="D146" s="242" t="s">
        <v>188</v>
      </c>
      <c r="E146" s="243" t="s">
        <v>338</v>
      </c>
      <c r="F146" s="244" t="s">
        <v>339</v>
      </c>
      <c r="G146" s="245" t="s">
        <v>285</v>
      </c>
      <c r="H146" s="246">
        <v>11</v>
      </c>
      <c r="I146" s="247"/>
      <c r="J146" s="248">
        <f>ROUND(I146*H146,2)</f>
        <v>0</v>
      </c>
      <c r="K146" s="244" t="s">
        <v>307</v>
      </c>
      <c r="L146" s="249"/>
      <c r="M146" s="250" t="s">
        <v>21</v>
      </c>
      <c r="N146" s="251" t="s">
        <v>45</v>
      </c>
      <c r="O146" s="44"/>
      <c r="P146" s="227">
        <f>O146*H146</f>
        <v>0</v>
      </c>
      <c r="Q146" s="227">
        <v>0.041000000000000002</v>
      </c>
      <c r="R146" s="227">
        <f>Q146*H146</f>
        <v>0.45100000000000001</v>
      </c>
      <c r="S146" s="227">
        <v>0</v>
      </c>
      <c r="T146" s="228">
        <f>S146*H146</f>
        <v>0</v>
      </c>
      <c r="AR146" s="21" t="s">
        <v>160</v>
      </c>
      <c r="AT146" s="21" t="s">
        <v>188</v>
      </c>
      <c r="AU146" s="21" t="s">
        <v>84</v>
      </c>
      <c r="AY146" s="21" t="s">
        <v>128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21" t="s">
        <v>82</v>
      </c>
      <c r="BK146" s="229">
        <f>ROUND(I146*H146,2)</f>
        <v>0</v>
      </c>
      <c r="BL146" s="21" t="s">
        <v>135</v>
      </c>
      <c r="BM146" s="21" t="s">
        <v>340</v>
      </c>
    </row>
    <row r="147" s="10" customFormat="1" ht="29.88" customHeight="1">
      <c r="B147" s="202"/>
      <c r="C147" s="203"/>
      <c r="D147" s="204" t="s">
        <v>73</v>
      </c>
      <c r="E147" s="216" t="s">
        <v>164</v>
      </c>
      <c r="F147" s="216" t="s">
        <v>341</v>
      </c>
      <c r="G147" s="203"/>
      <c r="H147" s="203"/>
      <c r="I147" s="206"/>
      <c r="J147" s="217">
        <f>BK147</f>
        <v>0</v>
      </c>
      <c r="K147" s="203"/>
      <c r="L147" s="208"/>
      <c r="M147" s="209"/>
      <c r="N147" s="210"/>
      <c r="O147" s="210"/>
      <c r="P147" s="211">
        <f>SUM(P148:P158)</f>
        <v>0</v>
      </c>
      <c r="Q147" s="210"/>
      <c r="R147" s="211">
        <f>SUM(R148:R158)</f>
        <v>119.79799000000001</v>
      </c>
      <c r="S147" s="210"/>
      <c r="T147" s="212">
        <f>SUM(T148:T158)</f>
        <v>65.097999999999999</v>
      </c>
      <c r="AR147" s="213" t="s">
        <v>82</v>
      </c>
      <c r="AT147" s="214" t="s">
        <v>73</v>
      </c>
      <c r="AU147" s="214" t="s">
        <v>82</v>
      </c>
      <c r="AY147" s="213" t="s">
        <v>128</v>
      </c>
      <c r="BK147" s="215">
        <f>SUM(BK148:BK158)</f>
        <v>0</v>
      </c>
    </row>
    <row r="148" s="1" customFormat="1" ht="25.5" customHeight="1">
      <c r="B148" s="43"/>
      <c r="C148" s="218" t="s">
        <v>342</v>
      </c>
      <c r="D148" s="218" t="s">
        <v>130</v>
      </c>
      <c r="E148" s="219" t="s">
        <v>343</v>
      </c>
      <c r="F148" s="220" t="s">
        <v>344</v>
      </c>
      <c r="G148" s="221" t="s">
        <v>224</v>
      </c>
      <c r="H148" s="222">
        <v>89</v>
      </c>
      <c r="I148" s="223"/>
      <c r="J148" s="224">
        <f>ROUND(I148*H148,2)</f>
        <v>0</v>
      </c>
      <c r="K148" s="220" t="s">
        <v>134</v>
      </c>
      <c r="L148" s="69"/>
      <c r="M148" s="225" t="s">
        <v>21</v>
      </c>
      <c r="N148" s="226" t="s">
        <v>45</v>
      </c>
      <c r="O148" s="44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AR148" s="21" t="s">
        <v>135</v>
      </c>
      <c r="AT148" s="21" t="s">
        <v>130</v>
      </c>
      <c r="AU148" s="21" t="s">
        <v>84</v>
      </c>
      <c r="AY148" s="21" t="s">
        <v>128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21" t="s">
        <v>82</v>
      </c>
      <c r="BK148" s="229">
        <f>ROUND(I148*H148,2)</f>
        <v>0</v>
      </c>
      <c r="BL148" s="21" t="s">
        <v>135</v>
      </c>
      <c r="BM148" s="21" t="s">
        <v>345</v>
      </c>
    </row>
    <row r="149" s="1" customFormat="1" ht="16.5" customHeight="1">
      <c r="B149" s="43"/>
      <c r="C149" s="218" t="s">
        <v>346</v>
      </c>
      <c r="D149" s="218" t="s">
        <v>130</v>
      </c>
      <c r="E149" s="219" t="s">
        <v>347</v>
      </c>
      <c r="F149" s="220" t="s">
        <v>348</v>
      </c>
      <c r="G149" s="221" t="s">
        <v>224</v>
      </c>
      <c r="H149" s="222">
        <v>89</v>
      </c>
      <c r="I149" s="223"/>
      <c r="J149" s="224">
        <f>ROUND(I149*H149,2)</f>
        <v>0</v>
      </c>
      <c r="K149" s="220" t="s">
        <v>134</v>
      </c>
      <c r="L149" s="69"/>
      <c r="M149" s="225" t="s">
        <v>21</v>
      </c>
      <c r="N149" s="226" t="s">
        <v>45</v>
      </c>
      <c r="O149" s="44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AR149" s="21" t="s">
        <v>135</v>
      </c>
      <c r="AT149" s="21" t="s">
        <v>130</v>
      </c>
      <c r="AU149" s="21" t="s">
        <v>84</v>
      </c>
      <c r="AY149" s="21" t="s">
        <v>128</v>
      </c>
      <c r="BE149" s="229">
        <f>IF(N149="základní",J149,0)</f>
        <v>0</v>
      </c>
      <c r="BF149" s="229">
        <f>IF(N149="snížená",J149,0)</f>
        <v>0</v>
      </c>
      <c r="BG149" s="229">
        <f>IF(N149="zákl. přenesená",J149,0)</f>
        <v>0</v>
      </c>
      <c r="BH149" s="229">
        <f>IF(N149="sníž. přenesená",J149,0)</f>
        <v>0</v>
      </c>
      <c r="BI149" s="229">
        <f>IF(N149="nulová",J149,0)</f>
        <v>0</v>
      </c>
      <c r="BJ149" s="21" t="s">
        <v>82</v>
      </c>
      <c r="BK149" s="229">
        <f>ROUND(I149*H149,2)</f>
        <v>0</v>
      </c>
      <c r="BL149" s="21" t="s">
        <v>135</v>
      </c>
      <c r="BM149" s="21" t="s">
        <v>349</v>
      </c>
    </row>
    <row r="150" s="1" customFormat="1" ht="16.5" customHeight="1">
      <c r="B150" s="43"/>
      <c r="C150" s="218" t="s">
        <v>350</v>
      </c>
      <c r="D150" s="218" t="s">
        <v>130</v>
      </c>
      <c r="E150" s="219" t="s">
        <v>351</v>
      </c>
      <c r="F150" s="220" t="s">
        <v>352</v>
      </c>
      <c r="G150" s="221" t="s">
        <v>224</v>
      </c>
      <c r="H150" s="222">
        <v>89</v>
      </c>
      <c r="I150" s="223"/>
      <c r="J150" s="224">
        <f>ROUND(I150*H150,2)</f>
        <v>0</v>
      </c>
      <c r="K150" s="220" t="s">
        <v>134</v>
      </c>
      <c r="L150" s="69"/>
      <c r="M150" s="225" t="s">
        <v>21</v>
      </c>
      <c r="N150" s="226" t="s">
        <v>45</v>
      </c>
      <c r="O150" s="44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8">
        <f>S150*H150</f>
        <v>0</v>
      </c>
      <c r="AR150" s="21" t="s">
        <v>135</v>
      </c>
      <c r="AT150" s="21" t="s">
        <v>130</v>
      </c>
      <c r="AU150" s="21" t="s">
        <v>84</v>
      </c>
      <c r="AY150" s="21" t="s">
        <v>128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21" t="s">
        <v>82</v>
      </c>
      <c r="BK150" s="229">
        <f>ROUND(I150*H150,2)</f>
        <v>0</v>
      </c>
      <c r="BL150" s="21" t="s">
        <v>135</v>
      </c>
      <c r="BM150" s="21" t="s">
        <v>353</v>
      </c>
    </row>
    <row r="151" s="1" customFormat="1" ht="25.5" customHeight="1">
      <c r="B151" s="43"/>
      <c r="C151" s="218" t="s">
        <v>354</v>
      </c>
      <c r="D151" s="218" t="s">
        <v>130</v>
      </c>
      <c r="E151" s="219" t="s">
        <v>355</v>
      </c>
      <c r="F151" s="220" t="s">
        <v>356</v>
      </c>
      <c r="G151" s="221" t="s">
        <v>133</v>
      </c>
      <c r="H151" s="222">
        <v>1490</v>
      </c>
      <c r="I151" s="223"/>
      <c r="J151" s="224">
        <f>ROUND(I151*H151,2)</f>
        <v>0</v>
      </c>
      <c r="K151" s="220" t="s">
        <v>134</v>
      </c>
      <c r="L151" s="69"/>
      <c r="M151" s="225" t="s">
        <v>21</v>
      </c>
      <c r="N151" s="226" t="s">
        <v>45</v>
      </c>
      <c r="O151" s="44"/>
      <c r="P151" s="227">
        <f>O151*H151</f>
        <v>0</v>
      </c>
      <c r="Q151" s="227">
        <v>0</v>
      </c>
      <c r="R151" s="227">
        <f>Q151*H151</f>
        <v>0</v>
      </c>
      <c r="S151" s="227">
        <v>0.00020000000000000001</v>
      </c>
      <c r="T151" s="228">
        <f>S151*H151</f>
        <v>0.29799999999999999</v>
      </c>
      <c r="AR151" s="21" t="s">
        <v>135</v>
      </c>
      <c r="AT151" s="21" t="s">
        <v>130</v>
      </c>
      <c r="AU151" s="21" t="s">
        <v>84</v>
      </c>
      <c r="AY151" s="21" t="s">
        <v>128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21" t="s">
        <v>82</v>
      </c>
      <c r="BK151" s="229">
        <f>ROUND(I151*H151,2)</f>
        <v>0</v>
      </c>
      <c r="BL151" s="21" t="s">
        <v>135</v>
      </c>
      <c r="BM151" s="21" t="s">
        <v>357</v>
      </c>
    </row>
    <row r="152" s="1" customFormat="1" ht="25.5" customHeight="1">
      <c r="B152" s="43"/>
      <c r="C152" s="218" t="s">
        <v>358</v>
      </c>
      <c r="D152" s="218" t="s">
        <v>130</v>
      </c>
      <c r="E152" s="219" t="s">
        <v>359</v>
      </c>
      <c r="F152" s="220" t="s">
        <v>360</v>
      </c>
      <c r="G152" s="221" t="s">
        <v>224</v>
      </c>
      <c r="H152" s="222">
        <v>108</v>
      </c>
      <c r="I152" s="223"/>
      <c r="J152" s="224">
        <f>ROUND(I152*H152,2)</f>
        <v>0</v>
      </c>
      <c r="K152" s="220" t="s">
        <v>134</v>
      </c>
      <c r="L152" s="69"/>
      <c r="M152" s="225" t="s">
        <v>21</v>
      </c>
      <c r="N152" s="226" t="s">
        <v>45</v>
      </c>
      <c r="O152" s="44"/>
      <c r="P152" s="227">
        <f>O152*H152</f>
        <v>0</v>
      </c>
      <c r="Q152" s="227">
        <v>0</v>
      </c>
      <c r="R152" s="227">
        <f>Q152*H152</f>
        <v>0</v>
      </c>
      <c r="S152" s="227">
        <v>0.59999999999999998</v>
      </c>
      <c r="T152" s="228">
        <f>S152*H152</f>
        <v>64.799999999999997</v>
      </c>
      <c r="AR152" s="21" t="s">
        <v>135</v>
      </c>
      <c r="AT152" s="21" t="s">
        <v>130</v>
      </c>
      <c r="AU152" s="21" t="s">
        <v>84</v>
      </c>
      <c r="AY152" s="21" t="s">
        <v>128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21" t="s">
        <v>82</v>
      </c>
      <c r="BK152" s="229">
        <f>ROUND(I152*H152,2)</f>
        <v>0</v>
      </c>
      <c r="BL152" s="21" t="s">
        <v>135</v>
      </c>
      <c r="BM152" s="21" t="s">
        <v>361</v>
      </c>
    </row>
    <row r="153" s="1" customFormat="1" ht="25.5" customHeight="1">
      <c r="B153" s="43"/>
      <c r="C153" s="218" t="s">
        <v>362</v>
      </c>
      <c r="D153" s="218" t="s">
        <v>130</v>
      </c>
      <c r="E153" s="219" t="s">
        <v>363</v>
      </c>
      <c r="F153" s="220" t="s">
        <v>364</v>
      </c>
      <c r="G153" s="221" t="s">
        <v>224</v>
      </c>
      <c r="H153" s="222">
        <v>525</v>
      </c>
      <c r="I153" s="223"/>
      <c r="J153" s="224">
        <f>ROUND(I153*H153,2)</f>
        <v>0</v>
      </c>
      <c r="K153" s="220" t="s">
        <v>134</v>
      </c>
      <c r="L153" s="69"/>
      <c r="M153" s="225" t="s">
        <v>21</v>
      </c>
      <c r="N153" s="226" t="s">
        <v>45</v>
      </c>
      <c r="O153" s="44"/>
      <c r="P153" s="227">
        <f>O153*H153</f>
        <v>0</v>
      </c>
      <c r="Q153" s="227">
        <v>0.15540000000000001</v>
      </c>
      <c r="R153" s="227">
        <f>Q153*H153</f>
        <v>81.585000000000008</v>
      </c>
      <c r="S153" s="227">
        <v>0</v>
      </c>
      <c r="T153" s="228">
        <f>S153*H153</f>
        <v>0</v>
      </c>
      <c r="AR153" s="21" t="s">
        <v>135</v>
      </c>
      <c r="AT153" s="21" t="s">
        <v>130</v>
      </c>
      <c r="AU153" s="21" t="s">
        <v>84</v>
      </c>
      <c r="AY153" s="21" t="s">
        <v>128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21" t="s">
        <v>82</v>
      </c>
      <c r="BK153" s="229">
        <f>ROUND(I153*H153,2)</f>
        <v>0</v>
      </c>
      <c r="BL153" s="21" t="s">
        <v>135</v>
      </c>
      <c r="BM153" s="21" t="s">
        <v>365</v>
      </c>
    </row>
    <row r="154" s="1" customFormat="1" ht="16.5" customHeight="1">
      <c r="B154" s="43"/>
      <c r="C154" s="242" t="s">
        <v>366</v>
      </c>
      <c r="D154" s="242" t="s">
        <v>188</v>
      </c>
      <c r="E154" s="243" t="s">
        <v>367</v>
      </c>
      <c r="F154" s="244" t="s">
        <v>368</v>
      </c>
      <c r="G154" s="245" t="s">
        <v>285</v>
      </c>
      <c r="H154" s="246">
        <v>295</v>
      </c>
      <c r="I154" s="247"/>
      <c r="J154" s="248">
        <f>ROUND(I154*H154,2)</f>
        <v>0</v>
      </c>
      <c r="K154" s="244" t="s">
        <v>134</v>
      </c>
      <c r="L154" s="249"/>
      <c r="M154" s="250" t="s">
        <v>21</v>
      </c>
      <c r="N154" s="251" t="s">
        <v>45</v>
      </c>
      <c r="O154" s="44"/>
      <c r="P154" s="227">
        <f>O154*H154</f>
        <v>0</v>
      </c>
      <c r="Q154" s="227">
        <v>0.085000000000000006</v>
      </c>
      <c r="R154" s="227">
        <f>Q154*H154</f>
        <v>25.075000000000003</v>
      </c>
      <c r="S154" s="227">
        <v>0</v>
      </c>
      <c r="T154" s="228">
        <f>S154*H154</f>
        <v>0</v>
      </c>
      <c r="AR154" s="21" t="s">
        <v>160</v>
      </c>
      <c r="AT154" s="21" t="s">
        <v>188</v>
      </c>
      <c r="AU154" s="21" t="s">
        <v>84</v>
      </c>
      <c r="AY154" s="21" t="s">
        <v>128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21" t="s">
        <v>82</v>
      </c>
      <c r="BK154" s="229">
        <f>ROUND(I154*H154,2)</f>
        <v>0</v>
      </c>
      <c r="BL154" s="21" t="s">
        <v>135</v>
      </c>
      <c r="BM154" s="21" t="s">
        <v>369</v>
      </c>
    </row>
    <row r="155" s="1" customFormat="1" ht="16.5" customHeight="1">
      <c r="B155" s="43"/>
      <c r="C155" s="242" t="s">
        <v>370</v>
      </c>
      <c r="D155" s="242" t="s">
        <v>188</v>
      </c>
      <c r="E155" s="243" t="s">
        <v>371</v>
      </c>
      <c r="F155" s="244" t="s">
        <v>372</v>
      </c>
      <c r="G155" s="245" t="s">
        <v>285</v>
      </c>
      <c r="H155" s="246">
        <v>230</v>
      </c>
      <c r="I155" s="247"/>
      <c r="J155" s="248">
        <f>ROUND(I155*H155,2)</f>
        <v>0</v>
      </c>
      <c r="K155" s="244" t="s">
        <v>134</v>
      </c>
      <c r="L155" s="249"/>
      <c r="M155" s="250" t="s">
        <v>21</v>
      </c>
      <c r="N155" s="251" t="s">
        <v>45</v>
      </c>
      <c r="O155" s="44"/>
      <c r="P155" s="227">
        <f>O155*H155</f>
        <v>0</v>
      </c>
      <c r="Q155" s="227">
        <v>0.055</v>
      </c>
      <c r="R155" s="227">
        <f>Q155*H155</f>
        <v>12.65</v>
      </c>
      <c r="S155" s="227">
        <v>0</v>
      </c>
      <c r="T155" s="228">
        <f>S155*H155</f>
        <v>0</v>
      </c>
      <c r="AR155" s="21" t="s">
        <v>160</v>
      </c>
      <c r="AT155" s="21" t="s">
        <v>188</v>
      </c>
      <c r="AU155" s="21" t="s">
        <v>84</v>
      </c>
      <c r="AY155" s="21" t="s">
        <v>128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21" t="s">
        <v>82</v>
      </c>
      <c r="BK155" s="229">
        <f>ROUND(I155*H155,2)</f>
        <v>0</v>
      </c>
      <c r="BL155" s="21" t="s">
        <v>135</v>
      </c>
      <c r="BM155" s="21" t="s">
        <v>373</v>
      </c>
    </row>
    <row r="156" s="1" customFormat="1" ht="25.5" customHeight="1">
      <c r="B156" s="43"/>
      <c r="C156" s="218" t="s">
        <v>374</v>
      </c>
      <c r="D156" s="218" t="s">
        <v>130</v>
      </c>
      <c r="E156" s="219" t="s">
        <v>375</v>
      </c>
      <c r="F156" s="220" t="s">
        <v>376</v>
      </c>
      <c r="G156" s="221" t="s">
        <v>133</v>
      </c>
      <c r="H156" s="222">
        <v>805</v>
      </c>
      <c r="I156" s="223"/>
      <c r="J156" s="224">
        <f>ROUND(I156*H156,2)</f>
        <v>0</v>
      </c>
      <c r="K156" s="220" t="s">
        <v>134</v>
      </c>
      <c r="L156" s="69"/>
      <c r="M156" s="225" t="s">
        <v>21</v>
      </c>
      <c r="N156" s="226" t="s">
        <v>45</v>
      </c>
      <c r="O156" s="44"/>
      <c r="P156" s="227">
        <f>O156*H156</f>
        <v>0</v>
      </c>
      <c r="Q156" s="227">
        <v>0.00046999999999999999</v>
      </c>
      <c r="R156" s="227">
        <f>Q156*H156</f>
        <v>0.37834999999999996</v>
      </c>
      <c r="S156" s="227">
        <v>0</v>
      </c>
      <c r="T156" s="228">
        <f>S156*H156</f>
        <v>0</v>
      </c>
      <c r="AR156" s="21" t="s">
        <v>135</v>
      </c>
      <c r="AT156" s="21" t="s">
        <v>130</v>
      </c>
      <c r="AU156" s="21" t="s">
        <v>84</v>
      </c>
      <c r="AY156" s="21" t="s">
        <v>128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21" t="s">
        <v>82</v>
      </c>
      <c r="BK156" s="229">
        <f>ROUND(I156*H156,2)</f>
        <v>0</v>
      </c>
      <c r="BL156" s="21" t="s">
        <v>135</v>
      </c>
      <c r="BM156" s="21" t="s">
        <v>377</v>
      </c>
    </row>
    <row r="157" s="1" customFormat="1" ht="25.5" customHeight="1">
      <c r="B157" s="43"/>
      <c r="C157" s="218" t="s">
        <v>378</v>
      </c>
      <c r="D157" s="218" t="s">
        <v>130</v>
      </c>
      <c r="E157" s="219" t="s">
        <v>379</v>
      </c>
      <c r="F157" s="220" t="s">
        <v>380</v>
      </c>
      <c r="G157" s="221" t="s">
        <v>224</v>
      </c>
      <c r="H157" s="222">
        <v>25</v>
      </c>
      <c r="I157" s="223"/>
      <c r="J157" s="224">
        <f>ROUND(I157*H157,2)</f>
        <v>0</v>
      </c>
      <c r="K157" s="220" t="s">
        <v>21</v>
      </c>
      <c r="L157" s="69"/>
      <c r="M157" s="225" t="s">
        <v>21</v>
      </c>
      <c r="N157" s="226" t="s">
        <v>45</v>
      </c>
      <c r="O157" s="44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AR157" s="21" t="s">
        <v>294</v>
      </c>
      <c r="AT157" s="21" t="s">
        <v>130</v>
      </c>
      <c r="AU157" s="21" t="s">
        <v>84</v>
      </c>
      <c r="AY157" s="21" t="s">
        <v>128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21" t="s">
        <v>82</v>
      </c>
      <c r="BK157" s="229">
        <f>ROUND(I157*H157,2)</f>
        <v>0</v>
      </c>
      <c r="BL157" s="21" t="s">
        <v>294</v>
      </c>
      <c r="BM157" s="21" t="s">
        <v>381</v>
      </c>
    </row>
    <row r="158" s="1" customFormat="1" ht="25.5" customHeight="1">
      <c r="B158" s="43"/>
      <c r="C158" s="218" t="s">
        <v>382</v>
      </c>
      <c r="D158" s="218" t="s">
        <v>130</v>
      </c>
      <c r="E158" s="219" t="s">
        <v>383</v>
      </c>
      <c r="F158" s="220" t="s">
        <v>384</v>
      </c>
      <c r="G158" s="221" t="s">
        <v>224</v>
      </c>
      <c r="H158" s="222">
        <v>4</v>
      </c>
      <c r="I158" s="223"/>
      <c r="J158" s="224">
        <f>ROUND(I158*H158,2)</f>
        <v>0</v>
      </c>
      <c r="K158" s="220" t="s">
        <v>21</v>
      </c>
      <c r="L158" s="69"/>
      <c r="M158" s="225" t="s">
        <v>21</v>
      </c>
      <c r="N158" s="226" t="s">
        <v>45</v>
      </c>
      <c r="O158" s="44"/>
      <c r="P158" s="227">
        <f>O158*H158</f>
        <v>0</v>
      </c>
      <c r="Q158" s="227">
        <v>0.02741</v>
      </c>
      <c r="R158" s="227">
        <f>Q158*H158</f>
        <v>0.10964</v>
      </c>
      <c r="S158" s="227">
        <v>0</v>
      </c>
      <c r="T158" s="228">
        <f>S158*H158</f>
        <v>0</v>
      </c>
      <c r="AR158" s="21" t="s">
        <v>135</v>
      </c>
      <c r="AT158" s="21" t="s">
        <v>130</v>
      </c>
      <c r="AU158" s="21" t="s">
        <v>84</v>
      </c>
      <c r="AY158" s="21" t="s">
        <v>128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21" t="s">
        <v>82</v>
      </c>
      <c r="BK158" s="229">
        <f>ROUND(I158*H158,2)</f>
        <v>0</v>
      </c>
      <c r="BL158" s="21" t="s">
        <v>135</v>
      </c>
      <c r="BM158" s="21" t="s">
        <v>385</v>
      </c>
    </row>
    <row r="159" s="10" customFormat="1" ht="29.88" customHeight="1">
      <c r="B159" s="202"/>
      <c r="C159" s="203"/>
      <c r="D159" s="204" t="s">
        <v>73</v>
      </c>
      <c r="E159" s="216" t="s">
        <v>386</v>
      </c>
      <c r="F159" s="216" t="s">
        <v>387</v>
      </c>
      <c r="G159" s="203"/>
      <c r="H159" s="203"/>
      <c r="I159" s="206"/>
      <c r="J159" s="217">
        <f>BK159</f>
        <v>0</v>
      </c>
      <c r="K159" s="203"/>
      <c r="L159" s="208"/>
      <c r="M159" s="209"/>
      <c r="N159" s="210"/>
      <c r="O159" s="210"/>
      <c r="P159" s="211">
        <f>SUM(P160:P167)</f>
        <v>0</v>
      </c>
      <c r="Q159" s="210"/>
      <c r="R159" s="211">
        <f>SUM(R160:R167)</f>
        <v>0</v>
      </c>
      <c r="S159" s="210"/>
      <c r="T159" s="212">
        <f>SUM(T160:T167)</f>
        <v>0</v>
      </c>
      <c r="AR159" s="213" t="s">
        <v>82</v>
      </c>
      <c r="AT159" s="214" t="s">
        <v>73</v>
      </c>
      <c r="AU159" s="214" t="s">
        <v>82</v>
      </c>
      <c r="AY159" s="213" t="s">
        <v>128</v>
      </c>
      <c r="BK159" s="215">
        <f>SUM(BK160:BK167)</f>
        <v>0</v>
      </c>
    </row>
    <row r="160" s="1" customFormat="1" ht="16.5" customHeight="1">
      <c r="B160" s="43"/>
      <c r="C160" s="218" t="s">
        <v>388</v>
      </c>
      <c r="D160" s="218" t="s">
        <v>130</v>
      </c>
      <c r="E160" s="219" t="s">
        <v>389</v>
      </c>
      <c r="F160" s="220" t="s">
        <v>390</v>
      </c>
      <c r="G160" s="221" t="s">
        <v>200</v>
      </c>
      <c r="H160" s="222">
        <v>663.45799999999997</v>
      </c>
      <c r="I160" s="223"/>
      <c r="J160" s="224">
        <f>ROUND(I160*H160,2)</f>
        <v>0</v>
      </c>
      <c r="K160" s="220" t="s">
        <v>134</v>
      </c>
      <c r="L160" s="69"/>
      <c r="M160" s="225" t="s">
        <v>21</v>
      </c>
      <c r="N160" s="226" t="s">
        <v>45</v>
      </c>
      <c r="O160" s="44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AR160" s="21" t="s">
        <v>135</v>
      </c>
      <c r="AT160" s="21" t="s">
        <v>130</v>
      </c>
      <c r="AU160" s="21" t="s">
        <v>84</v>
      </c>
      <c r="AY160" s="21" t="s">
        <v>128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21" t="s">
        <v>82</v>
      </c>
      <c r="BK160" s="229">
        <f>ROUND(I160*H160,2)</f>
        <v>0</v>
      </c>
      <c r="BL160" s="21" t="s">
        <v>135</v>
      </c>
      <c r="BM160" s="21" t="s">
        <v>391</v>
      </c>
    </row>
    <row r="161" s="1" customFormat="1" ht="16.5" customHeight="1">
      <c r="B161" s="43"/>
      <c r="C161" s="218" t="s">
        <v>392</v>
      </c>
      <c r="D161" s="218" t="s">
        <v>130</v>
      </c>
      <c r="E161" s="219" t="s">
        <v>393</v>
      </c>
      <c r="F161" s="220" t="s">
        <v>394</v>
      </c>
      <c r="G161" s="221" t="s">
        <v>200</v>
      </c>
      <c r="H161" s="222">
        <v>15922.992</v>
      </c>
      <c r="I161" s="223"/>
      <c r="J161" s="224">
        <f>ROUND(I161*H161,2)</f>
        <v>0</v>
      </c>
      <c r="K161" s="220" t="s">
        <v>134</v>
      </c>
      <c r="L161" s="69"/>
      <c r="M161" s="225" t="s">
        <v>21</v>
      </c>
      <c r="N161" s="226" t="s">
        <v>45</v>
      </c>
      <c r="O161" s="44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AR161" s="21" t="s">
        <v>135</v>
      </c>
      <c r="AT161" s="21" t="s">
        <v>130</v>
      </c>
      <c r="AU161" s="21" t="s">
        <v>84</v>
      </c>
      <c r="AY161" s="21" t="s">
        <v>128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21" t="s">
        <v>82</v>
      </c>
      <c r="BK161" s="229">
        <f>ROUND(I161*H161,2)</f>
        <v>0</v>
      </c>
      <c r="BL161" s="21" t="s">
        <v>135</v>
      </c>
      <c r="BM161" s="21" t="s">
        <v>395</v>
      </c>
    </row>
    <row r="162" s="11" customFormat="1">
      <c r="B162" s="230"/>
      <c r="C162" s="231"/>
      <c r="D162" s="232" t="s">
        <v>168</v>
      </c>
      <c r="E162" s="233" t="s">
        <v>21</v>
      </c>
      <c r="F162" s="234" t="s">
        <v>396</v>
      </c>
      <c r="G162" s="231"/>
      <c r="H162" s="235">
        <v>15922.992</v>
      </c>
      <c r="I162" s="236"/>
      <c r="J162" s="231"/>
      <c r="K162" s="231"/>
      <c r="L162" s="237"/>
      <c r="M162" s="238"/>
      <c r="N162" s="239"/>
      <c r="O162" s="239"/>
      <c r="P162" s="239"/>
      <c r="Q162" s="239"/>
      <c r="R162" s="239"/>
      <c r="S162" s="239"/>
      <c r="T162" s="240"/>
      <c r="AT162" s="241" t="s">
        <v>168</v>
      </c>
      <c r="AU162" s="241" t="s">
        <v>84</v>
      </c>
      <c r="AV162" s="11" t="s">
        <v>84</v>
      </c>
      <c r="AW162" s="11" t="s">
        <v>38</v>
      </c>
      <c r="AX162" s="11" t="s">
        <v>82</v>
      </c>
      <c r="AY162" s="241" t="s">
        <v>128</v>
      </c>
    </row>
    <row r="163" s="1" customFormat="1" ht="16.5" customHeight="1">
      <c r="B163" s="43"/>
      <c r="C163" s="218" t="s">
        <v>397</v>
      </c>
      <c r="D163" s="218" t="s">
        <v>130</v>
      </c>
      <c r="E163" s="219" t="s">
        <v>398</v>
      </c>
      <c r="F163" s="220" t="s">
        <v>399</v>
      </c>
      <c r="G163" s="221" t="s">
        <v>200</v>
      </c>
      <c r="H163" s="222">
        <v>64.799999999999997</v>
      </c>
      <c r="I163" s="223"/>
      <c r="J163" s="224">
        <f>ROUND(I163*H163,2)</f>
        <v>0</v>
      </c>
      <c r="K163" s="220" t="s">
        <v>134</v>
      </c>
      <c r="L163" s="69"/>
      <c r="M163" s="225" t="s">
        <v>21</v>
      </c>
      <c r="N163" s="226" t="s">
        <v>45</v>
      </c>
      <c r="O163" s="44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AR163" s="21" t="s">
        <v>135</v>
      </c>
      <c r="AT163" s="21" t="s">
        <v>130</v>
      </c>
      <c r="AU163" s="21" t="s">
        <v>84</v>
      </c>
      <c r="AY163" s="21" t="s">
        <v>128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21" t="s">
        <v>82</v>
      </c>
      <c r="BK163" s="229">
        <f>ROUND(I163*H163,2)</f>
        <v>0</v>
      </c>
      <c r="BL163" s="21" t="s">
        <v>135</v>
      </c>
      <c r="BM163" s="21" t="s">
        <v>400</v>
      </c>
    </row>
    <row r="164" s="1" customFormat="1" ht="16.5" customHeight="1">
      <c r="B164" s="43"/>
      <c r="C164" s="218" t="s">
        <v>401</v>
      </c>
      <c r="D164" s="218" t="s">
        <v>130</v>
      </c>
      <c r="E164" s="219" t="s">
        <v>402</v>
      </c>
      <c r="F164" s="220" t="s">
        <v>403</v>
      </c>
      <c r="G164" s="221" t="s">
        <v>200</v>
      </c>
      <c r="H164" s="222">
        <v>381.73899999999998</v>
      </c>
      <c r="I164" s="223"/>
      <c r="J164" s="224">
        <f>ROUND(I164*H164,2)</f>
        <v>0</v>
      </c>
      <c r="K164" s="220" t="s">
        <v>21</v>
      </c>
      <c r="L164" s="69"/>
      <c r="M164" s="225" t="s">
        <v>21</v>
      </c>
      <c r="N164" s="226" t="s">
        <v>45</v>
      </c>
      <c r="O164" s="44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AR164" s="21" t="s">
        <v>135</v>
      </c>
      <c r="AT164" s="21" t="s">
        <v>130</v>
      </c>
      <c r="AU164" s="21" t="s">
        <v>84</v>
      </c>
      <c r="AY164" s="21" t="s">
        <v>128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21" t="s">
        <v>82</v>
      </c>
      <c r="BK164" s="229">
        <f>ROUND(I164*H164,2)</f>
        <v>0</v>
      </c>
      <c r="BL164" s="21" t="s">
        <v>135</v>
      </c>
      <c r="BM164" s="21" t="s">
        <v>404</v>
      </c>
    </row>
    <row r="165" s="1" customFormat="1" ht="16.5" customHeight="1">
      <c r="B165" s="43"/>
      <c r="C165" s="218" t="s">
        <v>405</v>
      </c>
      <c r="D165" s="218" t="s">
        <v>130</v>
      </c>
      <c r="E165" s="219" t="s">
        <v>406</v>
      </c>
      <c r="F165" s="220" t="s">
        <v>407</v>
      </c>
      <c r="G165" s="221" t="s">
        <v>200</v>
      </c>
      <c r="H165" s="222">
        <v>216.91999999999999</v>
      </c>
      <c r="I165" s="223"/>
      <c r="J165" s="224">
        <f>ROUND(I165*H165,2)</f>
        <v>0</v>
      </c>
      <c r="K165" s="220" t="s">
        <v>134</v>
      </c>
      <c r="L165" s="69"/>
      <c r="M165" s="225" t="s">
        <v>21</v>
      </c>
      <c r="N165" s="226" t="s">
        <v>45</v>
      </c>
      <c r="O165" s="44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AR165" s="21" t="s">
        <v>135</v>
      </c>
      <c r="AT165" s="21" t="s">
        <v>130</v>
      </c>
      <c r="AU165" s="21" t="s">
        <v>84</v>
      </c>
      <c r="AY165" s="21" t="s">
        <v>128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21" t="s">
        <v>82</v>
      </c>
      <c r="BK165" s="229">
        <f>ROUND(I165*H165,2)</f>
        <v>0</v>
      </c>
      <c r="BL165" s="21" t="s">
        <v>135</v>
      </c>
      <c r="BM165" s="21" t="s">
        <v>408</v>
      </c>
    </row>
    <row r="166" s="1" customFormat="1" ht="16.5" customHeight="1">
      <c r="B166" s="43"/>
      <c r="C166" s="218" t="s">
        <v>409</v>
      </c>
      <c r="D166" s="218" t="s">
        <v>130</v>
      </c>
      <c r="E166" s="219" t="s">
        <v>410</v>
      </c>
      <c r="F166" s="220" t="s">
        <v>411</v>
      </c>
      <c r="G166" s="221" t="s">
        <v>200</v>
      </c>
      <c r="H166" s="222">
        <v>369.60000000000002</v>
      </c>
      <c r="I166" s="223"/>
      <c r="J166" s="224">
        <f>ROUND(I166*H166,2)</f>
        <v>0</v>
      </c>
      <c r="K166" s="220" t="s">
        <v>134</v>
      </c>
      <c r="L166" s="69"/>
      <c r="M166" s="225" t="s">
        <v>21</v>
      </c>
      <c r="N166" s="226" t="s">
        <v>45</v>
      </c>
      <c r="O166" s="44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AR166" s="21" t="s">
        <v>135</v>
      </c>
      <c r="AT166" s="21" t="s">
        <v>130</v>
      </c>
      <c r="AU166" s="21" t="s">
        <v>84</v>
      </c>
      <c r="AY166" s="21" t="s">
        <v>128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21" t="s">
        <v>82</v>
      </c>
      <c r="BK166" s="229">
        <f>ROUND(I166*H166,2)</f>
        <v>0</v>
      </c>
      <c r="BL166" s="21" t="s">
        <v>135</v>
      </c>
      <c r="BM166" s="21" t="s">
        <v>412</v>
      </c>
    </row>
    <row r="167" s="11" customFormat="1">
      <c r="B167" s="230"/>
      <c r="C167" s="231"/>
      <c r="D167" s="232" t="s">
        <v>168</v>
      </c>
      <c r="E167" s="233" t="s">
        <v>21</v>
      </c>
      <c r="F167" s="234" t="s">
        <v>413</v>
      </c>
      <c r="G167" s="231"/>
      <c r="H167" s="235">
        <v>369.60000000000002</v>
      </c>
      <c r="I167" s="236"/>
      <c r="J167" s="231"/>
      <c r="K167" s="231"/>
      <c r="L167" s="237"/>
      <c r="M167" s="238"/>
      <c r="N167" s="239"/>
      <c r="O167" s="239"/>
      <c r="P167" s="239"/>
      <c r="Q167" s="239"/>
      <c r="R167" s="239"/>
      <c r="S167" s="239"/>
      <c r="T167" s="240"/>
      <c r="AT167" s="241" t="s">
        <v>168</v>
      </c>
      <c r="AU167" s="241" t="s">
        <v>84</v>
      </c>
      <c r="AV167" s="11" t="s">
        <v>84</v>
      </c>
      <c r="AW167" s="11" t="s">
        <v>38</v>
      </c>
      <c r="AX167" s="11" t="s">
        <v>82</v>
      </c>
      <c r="AY167" s="241" t="s">
        <v>128</v>
      </c>
    </row>
    <row r="168" s="10" customFormat="1" ht="29.88" customHeight="1">
      <c r="B168" s="202"/>
      <c r="C168" s="203"/>
      <c r="D168" s="204" t="s">
        <v>73</v>
      </c>
      <c r="E168" s="216" t="s">
        <v>414</v>
      </c>
      <c r="F168" s="216" t="s">
        <v>415</v>
      </c>
      <c r="G168" s="203"/>
      <c r="H168" s="203"/>
      <c r="I168" s="206"/>
      <c r="J168" s="217">
        <f>BK168</f>
        <v>0</v>
      </c>
      <c r="K168" s="203"/>
      <c r="L168" s="208"/>
      <c r="M168" s="209"/>
      <c r="N168" s="210"/>
      <c r="O168" s="210"/>
      <c r="P168" s="211">
        <f>SUM(P169:P172)</f>
        <v>0</v>
      </c>
      <c r="Q168" s="210"/>
      <c r="R168" s="211">
        <f>SUM(R169:R172)</f>
        <v>0</v>
      </c>
      <c r="S168" s="210"/>
      <c r="T168" s="212">
        <f>SUM(T169:T172)</f>
        <v>0</v>
      </c>
      <c r="AR168" s="213" t="s">
        <v>82</v>
      </c>
      <c r="AT168" s="214" t="s">
        <v>73</v>
      </c>
      <c r="AU168" s="214" t="s">
        <v>82</v>
      </c>
      <c r="AY168" s="213" t="s">
        <v>128</v>
      </c>
      <c r="BK168" s="215">
        <f>SUM(BK169:BK172)</f>
        <v>0</v>
      </c>
    </row>
    <row r="169" s="1" customFormat="1" ht="16.5" customHeight="1">
      <c r="B169" s="43"/>
      <c r="C169" s="218" t="s">
        <v>416</v>
      </c>
      <c r="D169" s="218" t="s">
        <v>130</v>
      </c>
      <c r="E169" s="219" t="s">
        <v>417</v>
      </c>
      <c r="F169" s="220" t="s">
        <v>418</v>
      </c>
      <c r="G169" s="221" t="s">
        <v>200</v>
      </c>
      <c r="H169" s="222">
        <v>260.61599999999999</v>
      </c>
      <c r="I169" s="223"/>
      <c r="J169" s="224">
        <f>ROUND(I169*H169,2)</f>
        <v>0</v>
      </c>
      <c r="K169" s="220" t="s">
        <v>134</v>
      </c>
      <c r="L169" s="69"/>
      <c r="M169" s="225" t="s">
        <v>21</v>
      </c>
      <c r="N169" s="226" t="s">
        <v>45</v>
      </c>
      <c r="O169" s="44"/>
      <c r="P169" s="227">
        <f>O169*H169</f>
        <v>0</v>
      </c>
      <c r="Q169" s="227">
        <v>0</v>
      </c>
      <c r="R169" s="227">
        <f>Q169*H169</f>
        <v>0</v>
      </c>
      <c r="S169" s="227">
        <v>0</v>
      </c>
      <c r="T169" s="228">
        <f>S169*H169</f>
        <v>0</v>
      </c>
      <c r="AR169" s="21" t="s">
        <v>135</v>
      </c>
      <c r="AT169" s="21" t="s">
        <v>130</v>
      </c>
      <c r="AU169" s="21" t="s">
        <v>84</v>
      </c>
      <c r="AY169" s="21" t="s">
        <v>128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21" t="s">
        <v>82</v>
      </c>
      <c r="BK169" s="229">
        <f>ROUND(I169*H169,2)</f>
        <v>0</v>
      </c>
      <c r="BL169" s="21" t="s">
        <v>135</v>
      </c>
      <c r="BM169" s="21" t="s">
        <v>419</v>
      </c>
    </row>
    <row r="170" s="1" customFormat="1" ht="25.5" customHeight="1">
      <c r="B170" s="43"/>
      <c r="C170" s="218" t="s">
        <v>420</v>
      </c>
      <c r="D170" s="218" t="s">
        <v>130</v>
      </c>
      <c r="E170" s="219" t="s">
        <v>421</v>
      </c>
      <c r="F170" s="220" t="s">
        <v>422</v>
      </c>
      <c r="G170" s="221" t="s">
        <v>200</v>
      </c>
      <c r="H170" s="222">
        <v>260.61599999999999</v>
      </c>
      <c r="I170" s="223"/>
      <c r="J170" s="224">
        <f>ROUND(I170*H170,2)</f>
        <v>0</v>
      </c>
      <c r="K170" s="220" t="s">
        <v>134</v>
      </c>
      <c r="L170" s="69"/>
      <c r="M170" s="225" t="s">
        <v>21</v>
      </c>
      <c r="N170" s="226" t="s">
        <v>45</v>
      </c>
      <c r="O170" s="44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AR170" s="21" t="s">
        <v>135</v>
      </c>
      <c r="AT170" s="21" t="s">
        <v>130</v>
      </c>
      <c r="AU170" s="21" t="s">
        <v>84</v>
      </c>
      <c r="AY170" s="21" t="s">
        <v>128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21" t="s">
        <v>82</v>
      </c>
      <c r="BK170" s="229">
        <f>ROUND(I170*H170,2)</f>
        <v>0</v>
      </c>
      <c r="BL170" s="21" t="s">
        <v>135</v>
      </c>
      <c r="BM170" s="21" t="s">
        <v>423</v>
      </c>
    </row>
    <row r="171" s="1" customFormat="1" ht="25.5" customHeight="1">
      <c r="B171" s="43"/>
      <c r="C171" s="218" t="s">
        <v>424</v>
      </c>
      <c r="D171" s="218" t="s">
        <v>130</v>
      </c>
      <c r="E171" s="219" t="s">
        <v>425</v>
      </c>
      <c r="F171" s="220" t="s">
        <v>426</v>
      </c>
      <c r="G171" s="221" t="s">
        <v>200</v>
      </c>
      <c r="H171" s="222">
        <v>1042.4639999999999</v>
      </c>
      <c r="I171" s="223"/>
      <c r="J171" s="224">
        <f>ROUND(I171*H171,2)</f>
        <v>0</v>
      </c>
      <c r="K171" s="220" t="s">
        <v>134</v>
      </c>
      <c r="L171" s="69"/>
      <c r="M171" s="225" t="s">
        <v>21</v>
      </c>
      <c r="N171" s="226" t="s">
        <v>45</v>
      </c>
      <c r="O171" s="44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AR171" s="21" t="s">
        <v>135</v>
      </c>
      <c r="AT171" s="21" t="s">
        <v>130</v>
      </c>
      <c r="AU171" s="21" t="s">
        <v>84</v>
      </c>
      <c r="AY171" s="21" t="s">
        <v>128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21" t="s">
        <v>82</v>
      </c>
      <c r="BK171" s="229">
        <f>ROUND(I171*H171,2)</f>
        <v>0</v>
      </c>
      <c r="BL171" s="21" t="s">
        <v>135</v>
      </c>
      <c r="BM171" s="21" t="s">
        <v>427</v>
      </c>
    </row>
    <row r="172" s="11" customFormat="1">
      <c r="B172" s="230"/>
      <c r="C172" s="231"/>
      <c r="D172" s="232" t="s">
        <v>168</v>
      </c>
      <c r="E172" s="233" t="s">
        <v>21</v>
      </c>
      <c r="F172" s="234" t="s">
        <v>428</v>
      </c>
      <c r="G172" s="231"/>
      <c r="H172" s="235">
        <v>1042.4639999999999</v>
      </c>
      <c r="I172" s="236"/>
      <c r="J172" s="231"/>
      <c r="K172" s="231"/>
      <c r="L172" s="237"/>
      <c r="M172" s="238"/>
      <c r="N172" s="239"/>
      <c r="O172" s="239"/>
      <c r="P172" s="239"/>
      <c r="Q172" s="239"/>
      <c r="R172" s="239"/>
      <c r="S172" s="239"/>
      <c r="T172" s="240"/>
      <c r="AT172" s="241" t="s">
        <v>168</v>
      </c>
      <c r="AU172" s="241" t="s">
        <v>84</v>
      </c>
      <c r="AV172" s="11" t="s">
        <v>84</v>
      </c>
      <c r="AW172" s="11" t="s">
        <v>38</v>
      </c>
      <c r="AX172" s="11" t="s">
        <v>82</v>
      </c>
      <c r="AY172" s="241" t="s">
        <v>128</v>
      </c>
    </row>
    <row r="173" s="10" customFormat="1" ht="37.44" customHeight="1">
      <c r="B173" s="202"/>
      <c r="C173" s="203"/>
      <c r="D173" s="204" t="s">
        <v>73</v>
      </c>
      <c r="E173" s="205" t="s">
        <v>429</v>
      </c>
      <c r="F173" s="205" t="s">
        <v>430</v>
      </c>
      <c r="G173" s="203"/>
      <c r="H173" s="203"/>
      <c r="I173" s="206"/>
      <c r="J173" s="207">
        <f>BK173</f>
        <v>0</v>
      </c>
      <c r="K173" s="203"/>
      <c r="L173" s="208"/>
      <c r="M173" s="209"/>
      <c r="N173" s="210"/>
      <c r="O173" s="210"/>
      <c r="P173" s="211">
        <f>SUM(P174:P176)</f>
        <v>0</v>
      </c>
      <c r="Q173" s="210"/>
      <c r="R173" s="211">
        <f>SUM(R174:R176)</f>
        <v>0</v>
      </c>
      <c r="S173" s="210"/>
      <c r="T173" s="212">
        <f>SUM(T174:T176)</f>
        <v>0</v>
      </c>
      <c r="AR173" s="213" t="s">
        <v>82</v>
      </c>
      <c r="AT173" s="214" t="s">
        <v>73</v>
      </c>
      <c r="AU173" s="214" t="s">
        <v>74</v>
      </c>
      <c r="AY173" s="213" t="s">
        <v>128</v>
      </c>
      <c r="BK173" s="215">
        <f>SUM(BK174:BK176)</f>
        <v>0</v>
      </c>
    </row>
    <row r="174" s="1" customFormat="1" ht="38.25" customHeight="1">
      <c r="B174" s="43"/>
      <c r="C174" s="218" t="s">
        <v>431</v>
      </c>
      <c r="D174" s="218" t="s">
        <v>130</v>
      </c>
      <c r="E174" s="219" t="s">
        <v>432</v>
      </c>
      <c r="F174" s="220" t="s">
        <v>433</v>
      </c>
      <c r="G174" s="221" t="s">
        <v>21</v>
      </c>
      <c r="H174" s="222">
        <v>0</v>
      </c>
      <c r="I174" s="223"/>
      <c r="J174" s="224">
        <f>ROUND(I174*H174,2)</f>
        <v>0</v>
      </c>
      <c r="K174" s="220" t="s">
        <v>21</v>
      </c>
      <c r="L174" s="69"/>
      <c r="M174" s="225" t="s">
        <v>21</v>
      </c>
      <c r="N174" s="226" t="s">
        <v>45</v>
      </c>
      <c r="O174" s="44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AR174" s="21" t="s">
        <v>135</v>
      </c>
      <c r="AT174" s="21" t="s">
        <v>130</v>
      </c>
      <c r="AU174" s="21" t="s">
        <v>82</v>
      </c>
      <c r="AY174" s="21" t="s">
        <v>128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21" t="s">
        <v>82</v>
      </c>
      <c r="BK174" s="229">
        <f>ROUND(I174*H174,2)</f>
        <v>0</v>
      </c>
      <c r="BL174" s="21" t="s">
        <v>135</v>
      </c>
      <c r="BM174" s="21" t="s">
        <v>434</v>
      </c>
    </row>
    <row r="175" s="1" customFormat="1" ht="25.5" customHeight="1">
      <c r="B175" s="43"/>
      <c r="C175" s="218" t="s">
        <v>435</v>
      </c>
      <c r="D175" s="218" t="s">
        <v>130</v>
      </c>
      <c r="E175" s="219" t="s">
        <v>436</v>
      </c>
      <c r="F175" s="220" t="s">
        <v>437</v>
      </c>
      <c r="G175" s="221" t="s">
        <v>21</v>
      </c>
      <c r="H175" s="222">
        <v>0</v>
      </c>
      <c r="I175" s="223"/>
      <c r="J175" s="224">
        <f>ROUND(I175*H175,2)</f>
        <v>0</v>
      </c>
      <c r="K175" s="220" t="s">
        <v>21</v>
      </c>
      <c r="L175" s="69"/>
      <c r="M175" s="225" t="s">
        <v>21</v>
      </c>
      <c r="N175" s="226" t="s">
        <v>45</v>
      </c>
      <c r="O175" s="44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AR175" s="21" t="s">
        <v>135</v>
      </c>
      <c r="AT175" s="21" t="s">
        <v>130</v>
      </c>
      <c r="AU175" s="21" t="s">
        <v>82</v>
      </c>
      <c r="AY175" s="21" t="s">
        <v>128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21" t="s">
        <v>82</v>
      </c>
      <c r="BK175" s="229">
        <f>ROUND(I175*H175,2)</f>
        <v>0</v>
      </c>
      <c r="BL175" s="21" t="s">
        <v>135</v>
      </c>
      <c r="BM175" s="21" t="s">
        <v>438</v>
      </c>
    </row>
    <row r="176" s="1" customFormat="1" ht="25.5" customHeight="1">
      <c r="B176" s="43"/>
      <c r="C176" s="218" t="s">
        <v>439</v>
      </c>
      <c r="D176" s="218" t="s">
        <v>130</v>
      </c>
      <c r="E176" s="219" t="s">
        <v>440</v>
      </c>
      <c r="F176" s="220" t="s">
        <v>441</v>
      </c>
      <c r="G176" s="221" t="s">
        <v>21</v>
      </c>
      <c r="H176" s="222">
        <v>0</v>
      </c>
      <c r="I176" s="223"/>
      <c r="J176" s="224">
        <f>ROUND(I176*H176,2)</f>
        <v>0</v>
      </c>
      <c r="K176" s="220" t="s">
        <v>21</v>
      </c>
      <c r="L176" s="69"/>
      <c r="M176" s="225" t="s">
        <v>21</v>
      </c>
      <c r="N176" s="252" t="s">
        <v>45</v>
      </c>
      <c r="O176" s="253"/>
      <c r="P176" s="254">
        <f>O176*H176</f>
        <v>0</v>
      </c>
      <c r="Q176" s="254">
        <v>0</v>
      </c>
      <c r="R176" s="254">
        <f>Q176*H176</f>
        <v>0</v>
      </c>
      <c r="S176" s="254">
        <v>0</v>
      </c>
      <c r="T176" s="255">
        <f>S176*H176</f>
        <v>0</v>
      </c>
      <c r="AR176" s="21" t="s">
        <v>135</v>
      </c>
      <c r="AT176" s="21" t="s">
        <v>130</v>
      </c>
      <c r="AU176" s="21" t="s">
        <v>82</v>
      </c>
      <c r="AY176" s="21" t="s">
        <v>128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21" t="s">
        <v>82</v>
      </c>
      <c r="BK176" s="229">
        <f>ROUND(I176*H176,2)</f>
        <v>0</v>
      </c>
      <c r="BL176" s="21" t="s">
        <v>135</v>
      </c>
      <c r="BM176" s="21" t="s">
        <v>442</v>
      </c>
    </row>
    <row r="177" s="1" customFormat="1" ht="6.96" customHeight="1">
      <c r="B177" s="64"/>
      <c r="C177" s="65"/>
      <c r="D177" s="65"/>
      <c r="E177" s="65"/>
      <c r="F177" s="65"/>
      <c r="G177" s="65"/>
      <c r="H177" s="65"/>
      <c r="I177" s="163"/>
      <c r="J177" s="65"/>
      <c r="K177" s="65"/>
      <c r="L177" s="69"/>
    </row>
  </sheetData>
  <sheetProtection sheet="1" autoFilter="0" formatColumns="0" formatRows="0" objects="1" scenarios="1" spinCount="100000" saltValue="mYfeDf6H+2AUJhv2QxmqiBAeq45cWakLnWR4vKsuGt4/fasRAWT7eMGTLNkDz6QcRHeuzJ+d7OjLrqMQWSo5UQ==" hashValue="wHsJwYOSugihmsaP7pp6T6Nz4D+MtmtDz8A/hwn43RavVDgFYRcozQ5oR4SycIqzjUfLDeIfMjzqSEZR+5EYIQ==" algorithmName="SHA-512" password="CC35"/>
  <autoFilter ref="C83:K176"/>
  <mergeCells count="10">
    <mergeCell ref="E7:H7"/>
    <mergeCell ref="E9:H9"/>
    <mergeCell ref="E24:H24"/>
    <mergeCell ref="E45:H45"/>
    <mergeCell ref="E47:H47"/>
    <mergeCell ref="J51:J52"/>
    <mergeCell ref="E74:H74"/>
    <mergeCell ref="E76:H76"/>
    <mergeCell ref="G1:H1"/>
    <mergeCell ref="L2:V2"/>
  </mergeCells>
  <hyperlinks>
    <hyperlink ref="F1:G1" location="C2" display="1) Krycí list soupisu"/>
    <hyperlink ref="G1:H1" location="C54" display="2) Rekapitulace"/>
    <hyperlink ref="J1" location="C83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3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8"/>
      <c r="B1" s="134"/>
      <c r="C1" s="134"/>
      <c r="D1" s="135" t="s">
        <v>1</v>
      </c>
      <c r="E1" s="134"/>
      <c r="F1" s="136" t="s">
        <v>91</v>
      </c>
      <c r="G1" s="136" t="s">
        <v>92</v>
      </c>
      <c r="H1" s="136"/>
      <c r="I1" s="137"/>
      <c r="J1" s="136" t="s">
        <v>93</v>
      </c>
      <c r="K1" s="135" t="s">
        <v>94</v>
      </c>
      <c r="L1" s="136" t="s">
        <v>95</v>
      </c>
      <c r="M1" s="136"/>
      <c r="N1" s="136"/>
      <c r="O1" s="136"/>
      <c r="P1" s="136"/>
      <c r="Q1" s="136"/>
      <c r="R1" s="136"/>
      <c r="S1" s="136"/>
      <c r="T1" s="136"/>
      <c r="U1" s="17"/>
      <c r="V1" s="1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ht="36.96" customHeight="1">
      <c r="L2"/>
      <c r="AT2" s="21" t="s">
        <v>87</v>
      </c>
    </row>
    <row r="3" ht="6.96" customHeight="1">
      <c r="B3" s="22"/>
      <c r="C3" s="23"/>
      <c r="D3" s="23"/>
      <c r="E3" s="23"/>
      <c r="F3" s="23"/>
      <c r="G3" s="23"/>
      <c r="H3" s="23"/>
      <c r="I3" s="138"/>
      <c r="J3" s="23"/>
      <c r="K3" s="24"/>
      <c r="AT3" s="21" t="s">
        <v>84</v>
      </c>
    </row>
    <row r="4" ht="36.96" customHeight="1">
      <c r="B4" s="25"/>
      <c r="C4" s="26"/>
      <c r="D4" s="27" t="s">
        <v>96</v>
      </c>
      <c r="E4" s="26"/>
      <c r="F4" s="26"/>
      <c r="G4" s="26"/>
      <c r="H4" s="26"/>
      <c r="I4" s="139"/>
      <c r="J4" s="26"/>
      <c r="K4" s="28"/>
      <c r="M4" s="29" t="s">
        <v>12</v>
      </c>
      <c r="AT4" s="21" t="s">
        <v>6</v>
      </c>
    </row>
    <row r="5" ht="6.96" customHeight="1">
      <c r="B5" s="25"/>
      <c r="C5" s="26"/>
      <c r="D5" s="26"/>
      <c r="E5" s="26"/>
      <c r="F5" s="26"/>
      <c r="G5" s="26"/>
      <c r="H5" s="26"/>
      <c r="I5" s="139"/>
      <c r="J5" s="26"/>
      <c r="K5" s="28"/>
    </row>
    <row r="6">
      <c r="B6" s="25"/>
      <c r="C6" s="26"/>
      <c r="D6" s="37" t="s">
        <v>18</v>
      </c>
      <c r="E6" s="26"/>
      <c r="F6" s="26"/>
      <c r="G6" s="26"/>
      <c r="H6" s="26"/>
      <c r="I6" s="139"/>
      <c r="J6" s="26"/>
      <c r="K6" s="28"/>
    </row>
    <row r="7" ht="16.5" customHeight="1">
      <c r="B7" s="25"/>
      <c r="C7" s="26"/>
      <c r="D7" s="26"/>
      <c r="E7" s="140" t="str">
        <f>'Rekapitulace stavby'!K6</f>
        <v>Rekonstrukce MK Pivovarská, obec Bořanovice</v>
      </c>
      <c r="F7" s="37"/>
      <c r="G7" s="37"/>
      <c r="H7" s="37"/>
      <c r="I7" s="139"/>
      <c r="J7" s="26"/>
      <c r="K7" s="28"/>
    </row>
    <row r="8" s="1" customFormat="1">
      <c r="B8" s="43"/>
      <c r="C8" s="44"/>
      <c r="D8" s="37" t="s">
        <v>97</v>
      </c>
      <c r="E8" s="44"/>
      <c r="F8" s="44"/>
      <c r="G8" s="44"/>
      <c r="H8" s="44"/>
      <c r="I8" s="141"/>
      <c r="J8" s="44"/>
      <c r="K8" s="48"/>
    </row>
    <row r="9" s="1" customFormat="1" ht="36.96" customHeight="1">
      <c r="B9" s="43"/>
      <c r="C9" s="44"/>
      <c r="D9" s="44"/>
      <c r="E9" s="142" t="s">
        <v>443</v>
      </c>
      <c r="F9" s="44"/>
      <c r="G9" s="44"/>
      <c r="H9" s="44"/>
      <c r="I9" s="141"/>
      <c r="J9" s="44"/>
      <c r="K9" s="48"/>
    </row>
    <row r="10" s="1" customFormat="1">
      <c r="B10" s="43"/>
      <c r="C10" s="44"/>
      <c r="D10" s="44"/>
      <c r="E10" s="44"/>
      <c r="F10" s="44"/>
      <c r="G10" s="44"/>
      <c r="H10" s="44"/>
      <c r="I10" s="141"/>
      <c r="J10" s="44"/>
      <c r="K10" s="48"/>
    </row>
    <row r="11" s="1" customFormat="1" ht="14.4" customHeight="1">
      <c r="B11" s="43"/>
      <c r="C11" s="44"/>
      <c r="D11" s="37" t="s">
        <v>20</v>
      </c>
      <c r="E11" s="44"/>
      <c r="F11" s="32" t="s">
        <v>21</v>
      </c>
      <c r="G11" s="44"/>
      <c r="H11" s="44"/>
      <c r="I11" s="143" t="s">
        <v>22</v>
      </c>
      <c r="J11" s="32" t="s">
        <v>21</v>
      </c>
      <c r="K11" s="48"/>
    </row>
    <row r="12" s="1" customFormat="1" ht="14.4" customHeight="1">
      <c r="B12" s="43"/>
      <c r="C12" s="44"/>
      <c r="D12" s="37" t="s">
        <v>23</v>
      </c>
      <c r="E12" s="44"/>
      <c r="F12" s="32" t="s">
        <v>24</v>
      </c>
      <c r="G12" s="44"/>
      <c r="H12" s="44"/>
      <c r="I12" s="143" t="s">
        <v>25</v>
      </c>
      <c r="J12" s="144" t="str">
        <f>'Rekapitulace stavby'!AN8</f>
        <v>4. 1. 2018</v>
      </c>
      <c r="K12" s="48"/>
    </row>
    <row r="13" s="1" customFormat="1" ht="10.8" customHeight="1">
      <c r="B13" s="43"/>
      <c r="C13" s="44"/>
      <c r="D13" s="44"/>
      <c r="E13" s="44"/>
      <c r="F13" s="44"/>
      <c r="G13" s="44"/>
      <c r="H13" s="44"/>
      <c r="I13" s="141"/>
      <c r="J13" s="44"/>
      <c r="K13" s="48"/>
    </row>
    <row r="14" s="1" customFormat="1" ht="14.4" customHeight="1">
      <c r="B14" s="43"/>
      <c r="C14" s="44"/>
      <c r="D14" s="37" t="s">
        <v>27</v>
      </c>
      <c r="E14" s="44"/>
      <c r="F14" s="44"/>
      <c r="G14" s="44"/>
      <c r="H14" s="44"/>
      <c r="I14" s="143" t="s">
        <v>28</v>
      </c>
      <c r="J14" s="32" t="s">
        <v>29</v>
      </c>
      <c r="K14" s="48"/>
    </row>
    <row r="15" s="1" customFormat="1" ht="18" customHeight="1">
      <c r="B15" s="43"/>
      <c r="C15" s="44"/>
      <c r="D15" s="44"/>
      <c r="E15" s="32" t="s">
        <v>30</v>
      </c>
      <c r="F15" s="44"/>
      <c r="G15" s="44"/>
      <c r="H15" s="44"/>
      <c r="I15" s="143" t="s">
        <v>31</v>
      </c>
      <c r="J15" s="32" t="s">
        <v>21</v>
      </c>
      <c r="K15" s="48"/>
    </row>
    <row r="16" s="1" customFormat="1" ht="6.96" customHeight="1">
      <c r="B16" s="43"/>
      <c r="C16" s="44"/>
      <c r="D16" s="44"/>
      <c r="E16" s="44"/>
      <c r="F16" s="44"/>
      <c r="G16" s="44"/>
      <c r="H16" s="44"/>
      <c r="I16" s="141"/>
      <c r="J16" s="44"/>
      <c r="K16" s="48"/>
    </row>
    <row r="17" s="1" customFormat="1" ht="14.4" customHeight="1">
      <c r="B17" s="43"/>
      <c r="C17" s="44"/>
      <c r="D17" s="37" t="s">
        <v>32</v>
      </c>
      <c r="E17" s="44"/>
      <c r="F17" s="44"/>
      <c r="G17" s="44"/>
      <c r="H17" s="44"/>
      <c r="I17" s="143" t="s">
        <v>28</v>
      </c>
      <c r="J17" s="32" t="str">
        <f>IF('Rekapitulace stavby'!AN13="Vyplň údaj","",IF('Rekapitulace stavby'!AN13="","",'Rekapitulace stavby'!AN13))</f>
        <v/>
      </c>
      <c r="K17" s="48"/>
    </row>
    <row r="18" s="1" customFormat="1" ht="18" customHeight="1">
      <c r="B18" s="43"/>
      <c r="C18" s="44"/>
      <c r="D18" s="44"/>
      <c r="E18" s="32" t="str">
        <f>IF('Rekapitulace stavby'!E14="Vyplň údaj","",IF('Rekapitulace stavby'!E14="","",'Rekapitulace stavby'!E14))</f>
        <v/>
      </c>
      <c r="F18" s="44"/>
      <c r="G18" s="44"/>
      <c r="H18" s="44"/>
      <c r="I18" s="143" t="s">
        <v>31</v>
      </c>
      <c r="J18" s="32" t="str">
        <f>IF('Rekapitulace stavby'!AN14="Vyplň údaj","",IF('Rekapitulace stavby'!AN14="","",'Rekapitulace stavby'!AN14))</f>
        <v/>
      </c>
      <c r="K18" s="48"/>
    </row>
    <row r="19" s="1" customFormat="1" ht="6.96" customHeight="1">
      <c r="B19" s="43"/>
      <c r="C19" s="44"/>
      <c r="D19" s="44"/>
      <c r="E19" s="44"/>
      <c r="F19" s="44"/>
      <c r="G19" s="44"/>
      <c r="H19" s="44"/>
      <c r="I19" s="141"/>
      <c r="J19" s="44"/>
      <c r="K19" s="48"/>
    </row>
    <row r="20" s="1" customFormat="1" ht="14.4" customHeight="1">
      <c r="B20" s="43"/>
      <c r="C20" s="44"/>
      <c r="D20" s="37" t="s">
        <v>34</v>
      </c>
      <c r="E20" s="44"/>
      <c r="F20" s="44"/>
      <c r="G20" s="44"/>
      <c r="H20" s="44"/>
      <c r="I20" s="143" t="s">
        <v>28</v>
      </c>
      <c r="J20" s="32" t="s">
        <v>35</v>
      </c>
      <c r="K20" s="48"/>
    </row>
    <row r="21" s="1" customFormat="1" ht="18" customHeight="1">
      <c r="B21" s="43"/>
      <c r="C21" s="44"/>
      <c r="D21" s="44"/>
      <c r="E21" s="32" t="s">
        <v>36</v>
      </c>
      <c r="F21" s="44"/>
      <c r="G21" s="44"/>
      <c r="H21" s="44"/>
      <c r="I21" s="143" t="s">
        <v>31</v>
      </c>
      <c r="J21" s="32" t="s">
        <v>37</v>
      </c>
      <c r="K21" s="48"/>
    </row>
    <row r="22" s="1" customFormat="1" ht="6.96" customHeight="1">
      <c r="B22" s="43"/>
      <c r="C22" s="44"/>
      <c r="D22" s="44"/>
      <c r="E22" s="44"/>
      <c r="F22" s="44"/>
      <c r="G22" s="44"/>
      <c r="H22" s="44"/>
      <c r="I22" s="141"/>
      <c r="J22" s="44"/>
      <c r="K22" s="48"/>
    </row>
    <row r="23" s="1" customFormat="1" ht="14.4" customHeight="1">
      <c r="B23" s="43"/>
      <c r="C23" s="44"/>
      <c r="D23" s="37" t="s">
        <v>39</v>
      </c>
      <c r="E23" s="44"/>
      <c r="F23" s="44"/>
      <c r="G23" s="44"/>
      <c r="H23" s="44"/>
      <c r="I23" s="141"/>
      <c r="J23" s="44"/>
      <c r="K23" s="48"/>
    </row>
    <row r="24" s="6" customFormat="1" ht="16.5" customHeight="1">
      <c r="B24" s="145"/>
      <c r="C24" s="146"/>
      <c r="D24" s="146"/>
      <c r="E24" s="41" t="s">
        <v>21</v>
      </c>
      <c r="F24" s="41"/>
      <c r="G24" s="41"/>
      <c r="H24" s="41"/>
      <c r="I24" s="147"/>
      <c r="J24" s="146"/>
      <c r="K24" s="148"/>
    </row>
    <row r="25" s="1" customFormat="1" ht="6.96" customHeight="1">
      <c r="B25" s="43"/>
      <c r="C25" s="44"/>
      <c r="D25" s="44"/>
      <c r="E25" s="44"/>
      <c r="F25" s="44"/>
      <c r="G25" s="44"/>
      <c r="H25" s="44"/>
      <c r="I25" s="141"/>
      <c r="J25" s="44"/>
      <c r="K25" s="48"/>
    </row>
    <row r="26" s="1" customFormat="1" ht="6.96" customHeight="1">
      <c r="B26" s="43"/>
      <c r="C26" s="44"/>
      <c r="D26" s="103"/>
      <c r="E26" s="103"/>
      <c r="F26" s="103"/>
      <c r="G26" s="103"/>
      <c r="H26" s="103"/>
      <c r="I26" s="149"/>
      <c r="J26" s="103"/>
      <c r="K26" s="150"/>
    </row>
    <row r="27" s="1" customFormat="1" ht="25.44" customHeight="1">
      <c r="B27" s="43"/>
      <c r="C27" s="44"/>
      <c r="D27" s="151" t="s">
        <v>40</v>
      </c>
      <c r="E27" s="44"/>
      <c r="F27" s="44"/>
      <c r="G27" s="44"/>
      <c r="H27" s="44"/>
      <c r="I27" s="141"/>
      <c r="J27" s="152">
        <f>ROUND(J81,2)</f>
        <v>0</v>
      </c>
      <c r="K27" s="48"/>
    </row>
    <row r="28" s="1" customFormat="1" ht="6.96" customHeight="1">
      <c r="B28" s="43"/>
      <c r="C28" s="44"/>
      <c r="D28" s="103"/>
      <c r="E28" s="103"/>
      <c r="F28" s="103"/>
      <c r="G28" s="103"/>
      <c r="H28" s="103"/>
      <c r="I28" s="149"/>
      <c r="J28" s="103"/>
      <c r="K28" s="150"/>
    </row>
    <row r="29" s="1" customFormat="1" ht="14.4" customHeight="1">
      <c r="B29" s="43"/>
      <c r="C29" s="44"/>
      <c r="D29" s="44"/>
      <c r="E29" s="44"/>
      <c r="F29" s="49" t="s">
        <v>42</v>
      </c>
      <c r="G29" s="44"/>
      <c r="H29" s="44"/>
      <c r="I29" s="153" t="s">
        <v>41</v>
      </c>
      <c r="J29" s="49" t="s">
        <v>43</v>
      </c>
      <c r="K29" s="48"/>
    </row>
    <row r="30" s="1" customFormat="1" ht="14.4" customHeight="1">
      <c r="B30" s="43"/>
      <c r="C30" s="44"/>
      <c r="D30" s="52" t="s">
        <v>44</v>
      </c>
      <c r="E30" s="52" t="s">
        <v>45</v>
      </c>
      <c r="F30" s="154">
        <f>ROUND(SUM(BE81:BE95), 2)</f>
        <v>0</v>
      </c>
      <c r="G30" s="44"/>
      <c r="H30" s="44"/>
      <c r="I30" s="155">
        <v>0.20999999999999999</v>
      </c>
      <c r="J30" s="154">
        <f>ROUND(ROUND((SUM(BE81:BE95)), 2)*I30, 2)</f>
        <v>0</v>
      </c>
      <c r="K30" s="48"/>
    </row>
    <row r="31" s="1" customFormat="1" ht="14.4" customHeight="1">
      <c r="B31" s="43"/>
      <c r="C31" s="44"/>
      <c r="D31" s="44"/>
      <c r="E31" s="52" t="s">
        <v>46</v>
      </c>
      <c r="F31" s="154">
        <f>ROUND(SUM(BF81:BF95), 2)</f>
        <v>0</v>
      </c>
      <c r="G31" s="44"/>
      <c r="H31" s="44"/>
      <c r="I31" s="155">
        <v>0.14999999999999999</v>
      </c>
      <c r="J31" s="154">
        <f>ROUND(ROUND((SUM(BF81:BF95)), 2)*I31, 2)</f>
        <v>0</v>
      </c>
      <c r="K31" s="48"/>
    </row>
    <row r="32" hidden="1" s="1" customFormat="1" ht="14.4" customHeight="1">
      <c r="B32" s="43"/>
      <c r="C32" s="44"/>
      <c r="D32" s="44"/>
      <c r="E32" s="52" t="s">
        <v>47</v>
      </c>
      <c r="F32" s="154">
        <f>ROUND(SUM(BG81:BG95), 2)</f>
        <v>0</v>
      </c>
      <c r="G32" s="44"/>
      <c r="H32" s="44"/>
      <c r="I32" s="155">
        <v>0.20999999999999999</v>
      </c>
      <c r="J32" s="154">
        <v>0</v>
      </c>
      <c r="K32" s="48"/>
    </row>
    <row r="33" hidden="1" s="1" customFormat="1" ht="14.4" customHeight="1">
      <c r="B33" s="43"/>
      <c r="C33" s="44"/>
      <c r="D33" s="44"/>
      <c r="E33" s="52" t="s">
        <v>48</v>
      </c>
      <c r="F33" s="154">
        <f>ROUND(SUM(BH81:BH95), 2)</f>
        <v>0</v>
      </c>
      <c r="G33" s="44"/>
      <c r="H33" s="44"/>
      <c r="I33" s="155">
        <v>0.14999999999999999</v>
      </c>
      <c r="J33" s="154">
        <v>0</v>
      </c>
      <c r="K33" s="48"/>
    </row>
    <row r="34" hidden="1" s="1" customFormat="1" ht="14.4" customHeight="1">
      <c r="B34" s="43"/>
      <c r="C34" s="44"/>
      <c r="D34" s="44"/>
      <c r="E34" s="52" t="s">
        <v>49</v>
      </c>
      <c r="F34" s="154">
        <f>ROUND(SUM(BI81:BI95), 2)</f>
        <v>0</v>
      </c>
      <c r="G34" s="44"/>
      <c r="H34" s="44"/>
      <c r="I34" s="155">
        <v>0</v>
      </c>
      <c r="J34" s="154">
        <v>0</v>
      </c>
      <c r="K34" s="48"/>
    </row>
    <row r="35" s="1" customFormat="1" ht="6.96" customHeight="1">
      <c r="B35" s="43"/>
      <c r="C35" s="44"/>
      <c r="D35" s="44"/>
      <c r="E35" s="44"/>
      <c r="F35" s="44"/>
      <c r="G35" s="44"/>
      <c r="H35" s="44"/>
      <c r="I35" s="141"/>
      <c r="J35" s="44"/>
      <c r="K35" s="48"/>
    </row>
    <row r="36" s="1" customFormat="1" ht="25.44" customHeight="1">
      <c r="B36" s="43"/>
      <c r="C36" s="156"/>
      <c r="D36" s="157" t="s">
        <v>50</v>
      </c>
      <c r="E36" s="95"/>
      <c r="F36" s="95"/>
      <c r="G36" s="158" t="s">
        <v>51</v>
      </c>
      <c r="H36" s="159" t="s">
        <v>52</v>
      </c>
      <c r="I36" s="160"/>
      <c r="J36" s="161">
        <f>SUM(J27:J34)</f>
        <v>0</v>
      </c>
      <c r="K36" s="162"/>
    </row>
    <row r="37" s="1" customFormat="1" ht="14.4" customHeight="1">
      <c r="B37" s="64"/>
      <c r="C37" s="65"/>
      <c r="D37" s="65"/>
      <c r="E37" s="65"/>
      <c r="F37" s="65"/>
      <c r="G37" s="65"/>
      <c r="H37" s="65"/>
      <c r="I37" s="163"/>
      <c r="J37" s="65"/>
      <c r="K37" s="66"/>
    </row>
    <row r="41" s="1" customFormat="1" ht="6.96" customHeight="1">
      <c r="B41" s="164"/>
      <c r="C41" s="165"/>
      <c r="D41" s="165"/>
      <c r="E41" s="165"/>
      <c r="F41" s="165"/>
      <c r="G41" s="165"/>
      <c r="H41" s="165"/>
      <c r="I41" s="166"/>
      <c r="J41" s="165"/>
      <c r="K41" s="167"/>
    </row>
    <row r="42" s="1" customFormat="1" ht="36.96" customHeight="1">
      <c r="B42" s="43"/>
      <c r="C42" s="27" t="s">
        <v>99</v>
      </c>
      <c r="D42" s="44"/>
      <c r="E42" s="44"/>
      <c r="F42" s="44"/>
      <c r="G42" s="44"/>
      <c r="H42" s="44"/>
      <c r="I42" s="141"/>
      <c r="J42" s="44"/>
      <c r="K42" s="48"/>
    </row>
    <row r="43" s="1" customFormat="1" ht="6.96" customHeight="1">
      <c r="B43" s="43"/>
      <c r="C43" s="44"/>
      <c r="D43" s="44"/>
      <c r="E43" s="44"/>
      <c r="F43" s="44"/>
      <c r="G43" s="44"/>
      <c r="H43" s="44"/>
      <c r="I43" s="141"/>
      <c r="J43" s="44"/>
      <c r="K43" s="48"/>
    </row>
    <row r="44" s="1" customFormat="1" ht="14.4" customHeight="1">
      <c r="B44" s="43"/>
      <c r="C44" s="37" t="s">
        <v>18</v>
      </c>
      <c r="D44" s="44"/>
      <c r="E44" s="44"/>
      <c r="F44" s="44"/>
      <c r="G44" s="44"/>
      <c r="H44" s="44"/>
      <c r="I44" s="141"/>
      <c r="J44" s="44"/>
      <c r="K44" s="48"/>
    </row>
    <row r="45" s="1" customFormat="1" ht="16.5" customHeight="1">
      <c r="B45" s="43"/>
      <c r="C45" s="44"/>
      <c r="D45" s="44"/>
      <c r="E45" s="140" t="str">
        <f>E7</f>
        <v>Rekonstrukce MK Pivovarská, obec Bořanovice</v>
      </c>
      <c r="F45" s="37"/>
      <c r="G45" s="37"/>
      <c r="H45" s="37"/>
      <c r="I45" s="141"/>
      <c r="J45" s="44"/>
      <c r="K45" s="48"/>
    </row>
    <row r="46" s="1" customFormat="1" ht="14.4" customHeight="1">
      <c r="B46" s="43"/>
      <c r="C46" s="37" t="s">
        <v>97</v>
      </c>
      <c r="D46" s="44"/>
      <c r="E46" s="44"/>
      <c r="F46" s="44"/>
      <c r="G46" s="44"/>
      <c r="H46" s="44"/>
      <c r="I46" s="141"/>
      <c r="J46" s="44"/>
      <c r="K46" s="48"/>
    </row>
    <row r="47" s="1" customFormat="1" ht="17.25" customHeight="1">
      <c r="B47" s="43"/>
      <c r="C47" s="44"/>
      <c r="D47" s="44"/>
      <c r="E47" s="142" t="str">
        <f>E9</f>
        <v>SO 102 - Sanace podloží v aktivní zóně - 30% plochy ODHAD</v>
      </c>
      <c r="F47" s="44"/>
      <c r="G47" s="44"/>
      <c r="H47" s="44"/>
      <c r="I47" s="141"/>
      <c r="J47" s="44"/>
      <c r="K47" s="48"/>
    </row>
    <row r="48" s="1" customFormat="1" ht="6.96" customHeight="1">
      <c r="B48" s="43"/>
      <c r="C48" s="44"/>
      <c r="D48" s="44"/>
      <c r="E48" s="44"/>
      <c r="F48" s="44"/>
      <c r="G48" s="44"/>
      <c r="H48" s="44"/>
      <c r="I48" s="141"/>
      <c r="J48" s="44"/>
      <c r="K48" s="48"/>
    </row>
    <row r="49" s="1" customFormat="1" ht="18" customHeight="1">
      <c r="B49" s="43"/>
      <c r="C49" s="37" t="s">
        <v>23</v>
      </c>
      <c r="D49" s="44"/>
      <c r="E49" s="44"/>
      <c r="F49" s="32" t="str">
        <f>F12</f>
        <v>Bořanovice</v>
      </c>
      <c r="G49" s="44"/>
      <c r="H49" s="44"/>
      <c r="I49" s="143" t="s">
        <v>25</v>
      </c>
      <c r="J49" s="144" t="str">
        <f>IF(J12="","",J12)</f>
        <v>4. 1. 2018</v>
      </c>
      <c r="K49" s="48"/>
    </row>
    <row r="50" s="1" customFormat="1" ht="6.96" customHeight="1">
      <c r="B50" s="43"/>
      <c r="C50" s="44"/>
      <c r="D50" s="44"/>
      <c r="E50" s="44"/>
      <c r="F50" s="44"/>
      <c r="G50" s="44"/>
      <c r="H50" s="44"/>
      <c r="I50" s="141"/>
      <c r="J50" s="44"/>
      <c r="K50" s="48"/>
    </row>
    <row r="51" s="1" customFormat="1">
      <c r="B51" s="43"/>
      <c r="C51" s="37" t="s">
        <v>27</v>
      </c>
      <c r="D51" s="44"/>
      <c r="E51" s="44"/>
      <c r="F51" s="32" t="str">
        <f>E15</f>
        <v>Obec Bořanovice</v>
      </c>
      <c r="G51" s="44"/>
      <c r="H51" s="44"/>
      <c r="I51" s="143" t="s">
        <v>34</v>
      </c>
      <c r="J51" s="41" t="str">
        <f>E21</f>
        <v>Sinpps s.r.o.</v>
      </c>
      <c r="K51" s="48"/>
    </row>
    <row r="52" s="1" customFormat="1" ht="14.4" customHeight="1">
      <c r="B52" s="43"/>
      <c r="C52" s="37" t="s">
        <v>32</v>
      </c>
      <c r="D52" s="44"/>
      <c r="E52" s="44"/>
      <c r="F52" s="32" t="str">
        <f>IF(E18="","",E18)</f>
        <v/>
      </c>
      <c r="G52" s="44"/>
      <c r="H52" s="44"/>
      <c r="I52" s="141"/>
      <c r="J52" s="168"/>
      <c r="K52" s="48"/>
    </row>
    <row r="53" s="1" customFormat="1" ht="10.32" customHeight="1">
      <c r="B53" s="43"/>
      <c r="C53" s="44"/>
      <c r="D53" s="44"/>
      <c r="E53" s="44"/>
      <c r="F53" s="44"/>
      <c r="G53" s="44"/>
      <c r="H53" s="44"/>
      <c r="I53" s="141"/>
      <c r="J53" s="44"/>
      <c r="K53" s="48"/>
    </row>
    <row r="54" s="1" customFormat="1" ht="29.28" customHeight="1">
      <c r="B54" s="43"/>
      <c r="C54" s="169" t="s">
        <v>100</v>
      </c>
      <c r="D54" s="156"/>
      <c r="E54" s="156"/>
      <c r="F54" s="156"/>
      <c r="G54" s="156"/>
      <c r="H54" s="156"/>
      <c r="I54" s="170"/>
      <c r="J54" s="171" t="s">
        <v>101</v>
      </c>
      <c r="K54" s="172"/>
    </row>
    <row r="55" s="1" customFormat="1" ht="10.32" customHeight="1">
      <c r="B55" s="43"/>
      <c r="C55" s="44"/>
      <c r="D55" s="44"/>
      <c r="E55" s="44"/>
      <c r="F55" s="44"/>
      <c r="G55" s="44"/>
      <c r="H55" s="44"/>
      <c r="I55" s="141"/>
      <c r="J55" s="44"/>
      <c r="K55" s="48"/>
    </row>
    <row r="56" s="1" customFormat="1" ht="29.28" customHeight="1">
      <c r="B56" s="43"/>
      <c r="C56" s="173" t="s">
        <v>102</v>
      </c>
      <c r="D56" s="44"/>
      <c r="E56" s="44"/>
      <c r="F56" s="44"/>
      <c r="G56" s="44"/>
      <c r="H56" s="44"/>
      <c r="I56" s="141"/>
      <c r="J56" s="152">
        <f>J81</f>
        <v>0</v>
      </c>
      <c r="K56" s="48"/>
      <c r="AU56" s="21" t="s">
        <v>103</v>
      </c>
    </row>
    <row r="57" s="7" customFormat="1" ht="24.96" customHeight="1">
      <c r="B57" s="174"/>
      <c r="C57" s="175"/>
      <c r="D57" s="176" t="s">
        <v>104</v>
      </c>
      <c r="E57" s="177"/>
      <c r="F57" s="177"/>
      <c r="G57" s="177"/>
      <c r="H57" s="177"/>
      <c r="I57" s="178"/>
      <c r="J57" s="179">
        <f>J82</f>
        <v>0</v>
      </c>
      <c r="K57" s="180"/>
    </row>
    <row r="58" s="8" customFormat="1" ht="19.92" customHeight="1">
      <c r="B58" s="181"/>
      <c r="C58" s="182"/>
      <c r="D58" s="183" t="s">
        <v>105</v>
      </c>
      <c r="E58" s="184"/>
      <c r="F58" s="184"/>
      <c r="G58" s="184"/>
      <c r="H58" s="184"/>
      <c r="I58" s="185"/>
      <c r="J58" s="186">
        <f>J83</f>
        <v>0</v>
      </c>
      <c r="K58" s="187"/>
    </row>
    <row r="59" s="8" customFormat="1" ht="19.92" customHeight="1">
      <c r="B59" s="181"/>
      <c r="C59" s="182"/>
      <c r="D59" s="183" t="s">
        <v>106</v>
      </c>
      <c r="E59" s="184"/>
      <c r="F59" s="184"/>
      <c r="G59" s="184"/>
      <c r="H59" s="184"/>
      <c r="I59" s="185"/>
      <c r="J59" s="186">
        <f>J86</f>
        <v>0</v>
      </c>
      <c r="K59" s="187"/>
    </row>
    <row r="60" s="8" customFormat="1" ht="19.92" customHeight="1">
      <c r="B60" s="181"/>
      <c r="C60" s="182"/>
      <c r="D60" s="183" t="s">
        <v>108</v>
      </c>
      <c r="E60" s="184"/>
      <c r="F60" s="184"/>
      <c r="G60" s="184"/>
      <c r="H60" s="184"/>
      <c r="I60" s="185"/>
      <c r="J60" s="186">
        <f>J89</f>
        <v>0</v>
      </c>
      <c r="K60" s="187"/>
    </row>
    <row r="61" s="8" customFormat="1" ht="19.92" customHeight="1">
      <c r="B61" s="181"/>
      <c r="C61" s="182"/>
      <c r="D61" s="183" t="s">
        <v>109</v>
      </c>
      <c r="E61" s="184"/>
      <c r="F61" s="184"/>
      <c r="G61" s="184"/>
      <c r="H61" s="184"/>
      <c r="I61" s="185"/>
      <c r="J61" s="186">
        <f>J91</f>
        <v>0</v>
      </c>
      <c r="K61" s="187"/>
    </row>
    <row r="62" s="1" customFormat="1" ht="21.84" customHeight="1">
      <c r="B62" s="43"/>
      <c r="C62" s="44"/>
      <c r="D62" s="44"/>
      <c r="E62" s="44"/>
      <c r="F62" s="44"/>
      <c r="G62" s="44"/>
      <c r="H62" s="44"/>
      <c r="I62" s="141"/>
      <c r="J62" s="44"/>
      <c r="K62" s="48"/>
    </row>
    <row r="63" s="1" customFormat="1" ht="6.96" customHeight="1">
      <c r="B63" s="64"/>
      <c r="C63" s="65"/>
      <c r="D63" s="65"/>
      <c r="E63" s="65"/>
      <c r="F63" s="65"/>
      <c r="G63" s="65"/>
      <c r="H63" s="65"/>
      <c r="I63" s="163"/>
      <c r="J63" s="65"/>
      <c r="K63" s="66"/>
    </row>
    <row r="67" s="1" customFormat="1" ht="6.96" customHeight="1">
      <c r="B67" s="67"/>
      <c r="C67" s="68"/>
      <c r="D67" s="68"/>
      <c r="E67" s="68"/>
      <c r="F67" s="68"/>
      <c r="G67" s="68"/>
      <c r="H67" s="68"/>
      <c r="I67" s="166"/>
      <c r="J67" s="68"/>
      <c r="K67" s="68"/>
      <c r="L67" s="69"/>
    </row>
    <row r="68" s="1" customFormat="1" ht="36.96" customHeight="1">
      <c r="B68" s="43"/>
      <c r="C68" s="70" t="s">
        <v>112</v>
      </c>
      <c r="D68" s="71"/>
      <c r="E68" s="71"/>
      <c r="F68" s="71"/>
      <c r="G68" s="71"/>
      <c r="H68" s="71"/>
      <c r="I68" s="188"/>
      <c r="J68" s="71"/>
      <c r="K68" s="71"/>
      <c r="L68" s="69"/>
    </row>
    <row r="69" s="1" customFormat="1" ht="6.96" customHeight="1">
      <c r="B69" s="43"/>
      <c r="C69" s="71"/>
      <c r="D69" s="71"/>
      <c r="E69" s="71"/>
      <c r="F69" s="71"/>
      <c r="G69" s="71"/>
      <c r="H69" s="71"/>
      <c r="I69" s="188"/>
      <c r="J69" s="71"/>
      <c r="K69" s="71"/>
      <c r="L69" s="69"/>
    </row>
    <row r="70" s="1" customFormat="1" ht="14.4" customHeight="1">
      <c r="B70" s="43"/>
      <c r="C70" s="73" t="s">
        <v>18</v>
      </c>
      <c r="D70" s="71"/>
      <c r="E70" s="71"/>
      <c r="F70" s="71"/>
      <c r="G70" s="71"/>
      <c r="H70" s="71"/>
      <c r="I70" s="188"/>
      <c r="J70" s="71"/>
      <c r="K70" s="71"/>
      <c r="L70" s="69"/>
    </row>
    <row r="71" s="1" customFormat="1" ht="16.5" customHeight="1">
      <c r="B71" s="43"/>
      <c r="C71" s="71"/>
      <c r="D71" s="71"/>
      <c r="E71" s="189" t="str">
        <f>E7</f>
        <v>Rekonstrukce MK Pivovarská, obec Bořanovice</v>
      </c>
      <c r="F71" s="73"/>
      <c r="G71" s="73"/>
      <c r="H71" s="73"/>
      <c r="I71" s="188"/>
      <c r="J71" s="71"/>
      <c r="K71" s="71"/>
      <c r="L71" s="69"/>
    </row>
    <row r="72" s="1" customFormat="1" ht="14.4" customHeight="1">
      <c r="B72" s="43"/>
      <c r="C72" s="73" t="s">
        <v>97</v>
      </c>
      <c r="D72" s="71"/>
      <c r="E72" s="71"/>
      <c r="F72" s="71"/>
      <c r="G72" s="71"/>
      <c r="H72" s="71"/>
      <c r="I72" s="188"/>
      <c r="J72" s="71"/>
      <c r="K72" s="71"/>
      <c r="L72" s="69"/>
    </row>
    <row r="73" s="1" customFormat="1" ht="17.25" customHeight="1">
      <c r="B73" s="43"/>
      <c r="C73" s="71"/>
      <c r="D73" s="71"/>
      <c r="E73" s="79" t="str">
        <f>E9</f>
        <v>SO 102 - Sanace podloží v aktivní zóně - 30% plochy ODHAD</v>
      </c>
      <c r="F73" s="71"/>
      <c r="G73" s="71"/>
      <c r="H73" s="71"/>
      <c r="I73" s="188"/>
      <c r="J73" s="71"/>
      <c r="K73" s="71"/>
      <c r="L73" s="69"/>
    </row>
    <row r="74" s="1" customFormat="1" ht="6.96" customHeight="1">
      <c r="B74" s="43"/>
      <c r="C74" s="71"/>
      <c r="D74" s="71"/>
      <c r="E74" s="71"/>
      <c r="F74" s="71"/>
      <c r="G74" s="71"/>
      <c r="H74" s="71"/>
      <c r="I74" s="188"/>
      <c r="J74" s="71"/>
      <c r="K74" s="71"/>
      <c r="L74" s="69"/>
    </row>
    <row r="75" s="1" customFormat="1" ht="18" customHeight="1">
      <c r="B75" s="43"/>
      <c r="C75" s="73" t="s">
        <v>23</v>
      </c>
      <c r="D75" s="71"/>
      <c r="E75" s="71"/>
      <c r="F75" s="190" t="str">
        <f>F12</f>
        <v>Bořanovice</v>
      </c>
      <c r="G75" s="71"/>
      <c r="H75" s="71"/>
      <c r="I75" s="191" t="s">
        <v>25</v>
      </c>
      <c r="J75" s="82" t="str">
        <f>IF(J12="","",J12)</f>
        <v>4. 1. 2018</v>
      </c>
      <c r="K75" s="71"/>
      <c r="L75" s="69"/>
    </row>
    <row r="76" s="1" customFormat="1" ht="6.96" customHeight="1">
      <c r="B76" s="43"/>
      <c r="C76" s="71"/>
      <c r="D76" s="71"/>
      <c r="E76" s="71"/>
      <c r="F76" s="71"/>
      <c r="G76" s="71"/>
      <c r="H76" s="71"/>
      <c r="I76" s="188"/>
      <c r="J76" s="71"/>
      <c r="K76" s="71"/>
      <c r="L76" s="69"/>
    </row>
    <row r="77" s="1" customFormat="1">
      <c r="B77" s="43"/>
      <c r="C77" s="73" t="s">
        <v>27</v>
      </c>
      <c r="D77" s="71"/>
      <c r="E77" s="71"/>
      <c r="F77" s="190" t="str">
        <f>E15</f>
        <v>Obec Bořanovice</v>
      </c>
      <c r="G77" s="71"/>
      <c r="H77" s="71"/>
      <c r="I77" s="191" t="s">
        <v>34</v>
      </c>
      <c r="J77" s="190" t="str">
        <f>E21</f>
        <v>Sinpps s.r.o.</v>
      </c>
      <c r="K77" s="71"/>
      <c r="L77" s="69"/>
    </row>
    <row r="78" s="1" customFormat="1" ht="14.4" customHeight="1">
      <c r="B78" s="43"/>
      <c r="C78" s="73" t="s">
        <v>32</v>
      </c>
      <c r="D78" s="71"/>
      <c r="E78" s="71"/>
      <c r="F78" s="190" t="str">
        <f>IF(E18="","",E18)</f>
        <v/>
      </c>
      <c r="G78" s="71"/>
      <c r="H78" s="71"/>
      <c r="I78" s="188"/>
      <c r="J78" s="71"/>
      <c r="K78" s="71"/>
      <c r="L78" s="69"/>
    </row>
    <row r="79" s="1" customFormat="1" ht="10.32" customHeight="1">
      <c r="B79" s="43"/>
      <c r="C79" s="71"/>
      <c r="D79" s="71"/>
      <c r="E79" s="71"/>
      <c r="F79" s="71"/>
      <c r="G79" s="71"/>
      <c r="H79" s="71"/>
      <c r="I79" s="188"/>
      <c r="J79" s="71"/>
      <c r="K79" s="71"/>
      <c r="L79" s="69"/>
    </row>
    <row r="80" s="9" customFormat="1" ht="29.28" customHeight="1">
      <c r="B80" s="192"/>
      <c r="C80" s="193" t="s">
        <v>113</v>
      </c>
      <c r="D80" s="194" t="s">
        <v>59</v>
      </c>
      <c r="E80" s="194" t="s">
        <v>55</v>
      </c>
      <c r="F80" s="194" t="s">
        <v>114</v>
      </c>
      <c r="G80" s="194" t="s">
        <v>115</v>
      </c>
      <c r="H80" s="194" t="s">
        <v>116</v>
      </c>
      <c r="I80" s="195" t="s">
        <v>117</v>
      </c>
      <c r="J80" s="194" t="s">
        <v>101</v>
      </c>
      <c r="K80" s="196" t="s">
        <v>118</v>
      </c>
      <c r="L80" s="197"/>
      <c r="M80" s="99" t="s">
        <v>119</v>
      </c>
      <c r="N80" s="100" t="s">
        <v>44</v>
      </c>
      <c r="O80" s="100" t="s">
        <v>120</v>
      </c>
      <c r="P80" s="100" t="s">
        <v>121</v>
      </c>
      <c r="Q80" s="100" t="s">
        <v>122</v>
      </c>
      <c r="R80" s="100" t="s">
        <v>123</v>
      </c>
      <c r="S80" s="100" t="s">
        <v>124</v>
      </c>
      <c r="T80" s="101" t="s">
        <v>125</v>
      </c>
    </row>
    <row r="81" s="1" customFormat="1" ht="29.28" customHeight="1">
      <c r="B81" s="43"/>
      <c r="C81" s="105" t="s">
        <v>102</v>
      </c>
      <c r="D81" s="71"/>
      <c r="E81" s="71"/>
      <c r="F81" s="71"/>
      <c r="G81" s="71"/>
      <c r="H81" s="71"/>
      <c r="I81" s="188"/>
      <c r="J81" s="198">
        <f>BK81</f>
        <v>0</v>
      </c>
      <c r="K81" s="71"/>
      <c r="L81" s="69"/>
      <c r="M81" s="102"/>
      <c r="N81" s="103"/>
      <c r="O81" s="103"/>
      <c r="P81" s="199">
        <f>P82</f>
        <v>0</v>
      </c>
      <c r="Q81" s="103"/>
      <c r="R81" s="199">
        <f>R82</f>
        <v>0.28199999999999997</v>
      </c>
      <c r="S81" s="103"/>
      <c r="T81" s="200">
        <f>T82</f>
        <v>196.68000000000001</v>
      </c>
      <c r="AT81" s="21" t="s">
        <v>73</v>
      </c>
      <c r="AU81" s="21" t="s">
        <v>103</v>
      </c>
      <c r="BK81" s="201">
        <f>BK82</f>
        <v>0</v>
      </c>
    </row>
    <row r="82" s="10" customFormat="1" ht="37.44" customHeight="1">
      <c r="B82" s="202"/>
      <c r="C82" s="203"/>
      <c r="D82" s="204" t="s">
        <v>73</v>
      </c>
      <c r="E82" s="205" t="s">
        <v>126</v>
      </c>
      <c r="F82" s="205" t="s">
        <v>127</v>
      </c>
      <c r="G82" s="203"/>
      <c r="H82" s="203"/>
      <c r="I82" s="206"/>
      <c r="J82" s="207">
        <f>BK82</f>
        <v>0</v>
      </c>
      <c r="K82" s="203"/>
      <c r="L82" s="208"/>
      <c r="M82" s="209"/>
      <c r="N82" s="210"/>
      <c r="O82" s="210"/>
      <c r="P82" s="211">
        <f>P83+P86+P89+P91</f>
        <v>0</v>
      </c>
      <c r="Q82" s="210"/>
      <c r="R82" s="211">
        <f>R83+R86+R89+R91</f>
        <v>0.28199999999999997</v>
      </c>
      <c r="S82" s="210"/>
      <c r="T82" s="212">
        <f>T83+T86+T89+T91</f>
        <v>196.68000000000001</v>
      </c>
      <c r="AR82" s="213" t="s">
        <v>82</v>
      </c>
      <c r="AT82" s="214" t="s">
        <v>73</v>
      </c>
      <c r="AU82" s="214" t="s">
        <v>74</v>
      </c>
      <c r="AY82" s="213" t="s">
        <v>128</v>
      </c>
      <c r="BK82" s="215">
        <f>BK83+BK86+BK89+BK91</f>
        <v>0</v>
      </c>
    </row>
    <row r="83" s="10" customFormat="1" ht="19.92" customHeight="1">
      <c r="B83" s="202"/>
      <c r="C83" s="203"/>
      <c r="D83" s="204" t="s">
        <v>73</v>
      </c>
      <c r="E83" s="216" t="s">
        <v>82</v>
      </c>
      <c r="F83" s="216" t="s">
        <v>129</v>
      </c>
      <c r="G83" s="203"/>
      <c r="H83" s="203"/>
      <c r="I83" s="206"/>
      <c r="J83" s="217">
        <f>BK83</f>
        <v>0</v>
      </c>
      <c r="K83" s="203"/>
      <c r="L83" s="208"/>
      <c r="M83" s="209"/>
      <c r="N83" s="210"/>
      <c r="O83" s="210"/>
      <c r="P83" s="211">
        <f>SUM(P84:P85)</f>
        <v>0</v>
      </c>
      <c r="Q83" s="210"/>
      <c r="R83" s="211">
        <f>SUM(R84:R85)</f>
        <v>0</v>
      </c>
      <c r="S83" s="210"/>
      <c r="T83" s="212">
        <f>SUM(T84:T85)</f>
        <v>196.68000000000001</v>
      </c>
      <c r="AR83" s="213" t="s">
        <v>82</v>
      </c>
      <c r="AT83" s="214" t="s">
        <v>73</v>
      </c>
      <c r="AU83" s="214" t="s">
        <v>82</v>
      </c>
      <c r="AY83" s="213" t="s">
        <v>128</v>
      </c>
      <c r="BK83" s="215">
        <f>SUM(BK84:BK85)</f>
        <v>0</v>
      </c>
    </row>
    <row r="84" s="1" customFormat="1" ht="16.5" customHeight="1">
      <c r="B84" s="43"/>
      <c r="C84" s="218" t="s">
        <v>179</v>
      </c>
      <c r="D84" s="218" t="s">
        <v>130</v>
      </c>
      <c r="E84" s="219" t="s">
        <v>137</v>
      </c>
      <c r="F84" s="220" t="s">
        <v>444</v>
      </c>
      <c r="G84" s="221" t="s">
        <v>133</v>
      </c>
      <c r="H84" s="222">
        <v>447</v>
      </c>
      <c r="I84" s="223"/>
      <c r="J84" s="224">
        <f>ROUND(I84*H84,2)</f>
        <v>0</v>
      </c>
      <c r="K84" s="220" t="s">
        <v>134</v>
      </c>
      <c r="L84" s="69"/>
      <c r="M84" s="225" t="s">
        <v>21</v>
      </c>
      <c r="N84" s="226" t="s">
        <v>45</v>
      </c>
      <c r="O84" s="44"/>
      <c r="P84" s="227">
        <f>O84*H84</f>
        <v>0</v>
      </c>
      <c r="Q84" s="227">
        <v>0</v>
      </c>
      <c r="R84" s="227">
        <f>Q84*H84</f>
        <v>0</v>
      </c>
      <c r="S84" s="227">
        <v>0.44</v>
      </c>
      <c r="T84" s="228">
        <f>S84*H84</f>
        <v>196.68000000000001</v>
      </c>
      <c r="AR84" s="21" t="s">
        <v>135</v>
      </c>
      <c r="AT84" s="21" t="s">
        <v>130</v>
      </c>
      <c r="AU84" s="21" t="s">
        <v>84</v>
      </c>
      <c r="AY84" s="21" t="s">
        <v>128</v>
      </c>
      <c r="BE84" s="229">
        <f>IF(N84="základní",J84,0)</f>
        <v>0</v>
      </c>
      <c r="BF84" s="229">
        <f>IF(N84="snížená",J84,0)</f>
        <v>0</v>
      </c>
      <c r="BG84" s="229">
        <f>IF(N84="zákl. přenesená",J84,0)</f>
        <v>0</v>
      </c>
      <c r="BH84" s="229">
        <f>IF(N84="sníž. přenesená",J84,0)</f>
        <v>0</v>
      </c>
      <c r="BI84" s="229">
        <f>IF(N84="nulová",J84,0)</f>
        <v>0</v>
      </c>
      <c r="BJ84" s="21" t="s">
        <v>82</v>
      </c>
      <c r="BK84" s="229">
        <f>ROUND(I84*H84,2)</f>
        <v>0</v>
      </c>
      <c r="BL84" s="21" t="s">
        <v>135</v>
      </c>
      <c r="BM84" s="21" t="s">
        <v>445</v>
      </c>
    </row>
    <row r="85" s="1" customFormat="1" ht="16.5" customHeight="1">
      <c r="B85" s="43"/>
      <c r="C85" s="218" t="s">
        <v>152</v>
      </c>
      <c r="D85" s="218" t="s">
        <v>130</v>
      </c>
      <c r="E85" s="219" t="s">
        <v>176</v>
      </c>
      <c r="F85" s="220" t="s">
        <v>177</v>
      </c>
      <c r="G85" s="221" t="s">
        <v>133</v>
      </c>
      <c r="H85" s="222">
        <v>447</v>
      </c>
      <c r="I85" s="223"/>
      <c r="J85" s="224">
        <f>ROUND(I85*H85,2)</f>
        <v>0</v>
      </c>
      <c r="K85" s="220" t="s">
        <v>134</v>
      </c>
      <c r="L85" s="69"/>
      <c r="M85" s="225" t="s">
        <v>21</v>
      </c>
      <c r="N85" s="226" t="s">
        <v>45</v>
      </c>
      <c r="O85" s="44"/>
      <c r="P85" s="227">
        <f>O85*H85</f>
        <v>0</v>
      </c>
      <c r="Q85" s="227">
        <v>0</v>
      </c>
      <c r="R85" s="227">
        <f>Q85*H85</f>
        <v>0</v>
      </c>
      <c r="S85" s="227">
        <v>0</v>
      </c>
      <c r="T85" s="228">
        <f>S85*H85</f>
        <v>0</v>
      </c>
      <c r="AR85" s="21" t="s">
        <v>135</v>
      </c>
      <c r="AT85" s="21" t="s">
        <v>130</v>
      </c>
      <c r="AU85" s="21" t="s">
        <v>84</v>
      </c>
      <c r="AY85" s="21" t="s">
        <v>128</v>
      </c>
      <c r="BE85" s="229">
        <f>IF(N85="základní",J85,0)</f>
        <v>0</v>
      </c>
      <c r="BF85" s="229">
        <f>IF(N85="snížená",J85,0)</f>
        <v>0</v>
      </c>
      <c r="BG85" s="229">
        <f>IF(N85="zákl. přenesená",J85,0)</f>
        <v>0</v>
      </c>
      <c r="BH85" s="229">
        <f>IF(N85="sníž. přenesená",J85,0)</f>
        <v>0</v>
      </c>
      <c r="BI85" s="229">
        <f>IF(N85="nulová",J85,0)</f>
        <v>0</v>
      </c>
      <c r="BJ85" s="21" t="s">
        <v>82</v>
      </c>
      <c r="BK85" s="229">
        <f>ROUND(I85*H85,2)</f>
        <v>0</v>
      </c>
      <c r="BL85" s="21" t="s">
        <v>135</v>
      </c>
      <c r="BM85" s="21" t="s">
        <v>446</v>
      </c>
    </row>
    <row r="86" s="10" customFormat="1" ht="29.88" customHeight="1">
      <c r="B86" s="202"/>
      <c r="C86" s="203"/>
      <c r="D86" s="204" t="s">
        <v>73</v>
      </c>
      <c r="E86" s="216" t="s">
        <v>148</v>
      </c>
      <c r="F86" s="216" t="s">
        <v>212</v>
      </c>
      <c r="G86" s="203"/>
      <c r="H86" s="203"/>
      <c r="I86" s="206"/>
      <c r="J86" s="217">
        <f>BK86</f>
        <v>0</v>
      </c>
      <c r="K86" s="203"/>
      <c r="L86" s="208"/>
      <c r="M86" s="209"/>
      <c r="N86" s="210"/>
      <c r="O86" s="210"/>
      <c r="P86" s="211">
        <f>SUM(P87:P88)</f>
        <v>0</v>
      </c>
      <c r="Q86" s="210"/>
      <c r="R86" s="211">
        <f>SUM(R87:R88)</f>
        <v>0</v>
      </c>
      <c r="S86" s="210"/>
      <c r="T86" s="212">
        <f>SUM(T87:T88)</f>
        <v>0</v>
      </c>
      <c r="AR86" s="213" t="s">
        <v>82</v>
      </c>
      <c r="AT86" s="214" t="s">
        <v>73</v>
      </c>
      <c r="AU86" s="214" t="s">
        <v>82</v>
      </c>
      <c r="AY86" s="213" t="s">
        <v>128</v>
      </c>
      <c r="BK86" s="215">
        <f>SUM(BK87:BK88)</f>
        <v>0</v>
      </c>
    </row>
    <row r="87" s="1" customFormat="1" ht="16.5" customHeight="1">
      <c r="B87" s="43"/>
      <c r="C87" s="218" t="s">
        <v>187</v>
      </c>
      <c r="D87" s="218" t="s">
        <v>130</v>
      </c>
      <c r="E87" s="219" t="s">
        <v>447</v>
      </c>
      <c r="F87" s="220" t="s">
        <v>448</v>
      </c>
      <c r="G87" s="221" t="s">
        <v>133</v>
      </c>
      <c r="H87" s="222">
        <v>894</v>
      </c>
      <c r="I87" s="223"/>
      <c r="J87" s="224">
        <f>ROUND(I87*H87,2)</f>
        <v>0</v>
      </c>
      <c r="K87" s="220" t="s">
        <v>134</v>
      </c>
      <c r="L87" s="69"/>
      <c r="M87" s="225" t="s">
        <v>21</v>
      </c>
      <c r="N87" s="226" t="s">
        <v>45</v>
      </c>
      <c r="O87" s="44"/>
      <c r="P87" s="227">
        <f>O87*H87</f>
        <v>0</v>
      </c>
      <c r="Q87" s="227">
        <v>0</v>
      </c>
      <c r="R87" s="227">
        <f>Q87*H87</f>
        <v>0</v>
      </c>
      <c r="S87" s="227">
        <v>0</v>
      </c>
      <c r="T87" s="228">
        <f>S87*H87</f>
        <v>0</v>
      </c>
      <c r="AR87" s="21" t="s">
        <v>135</v>
      </c>
      <c r="AT87" s="21" t="s">
        <v>130</v>
      </c>
      <c r="AU87" s="21" t="s">
        <v>84</v>
      </c>
      <c r="AY87" s="21" t="s">
        <v>128</v>
      </c>
      <c r="BE87" s="229">
        <f>IF(N87="základní",J87,0)</f>
        <v>0</v>
      </c>
      <c r="BF87" s="229">
        <f>IF(N87="snížená",J87,0)</f>
        <v>0</v>
      </c>
      <c r="BG87" s="229">
        <f>IF(N87="zákl. přenesená",J87,0)</f>
        <v>0</v>
      </c>
      <c r="BH87" s="229">
        <f>IF(N87="sníž. přenesená",J87,0)</f>
        <v>0</v>
      </c>
      <c r="BI87" s="229">
        <f>IF(N87="nulová",J87,0)</f>
        <v>0</v>
      </c>
      <c r="BJ87" s="21" t="s">
        <v>82</v>
      </c>
      <c r="BK87" s="229">
        <f>ROUND(I87*H87,2)</f>
        <v>0</v>
      </c>
      <c r="BL87" s="21" t="s">
        <v>135</v>
      </c>
      <c r="BM87" s="21" t="s">
        <v>449</v>
      </c>
    </row>
    <row r="88" s="11" customFormat="1">
      <c r="B88" s="230"/>
      <c r="C88" s="231"/>
      <c r="D88" s="232" t="s">
        <v>168</v>
      </c>
      <c r="E88" s="233" t="s">
        <v>21</v>
      </c>
      <c r="F88" s="234" t="s">
        <v>450</v>
      </c>
      <c r="G88" s="231"/>
      <c r="H88" s="235">
        <v>894</v>
      </c>
      <c r="I88" s="236"/>
      <c r="J88" s="231"/>
      <c r="K88" s="231"/>
      <c r="L88" s="237"/>
      <c r="M88" s="238"/>
      <c r="N88" s="239"/>
      <c r="O88" s="239"/>
      <c r="P88" s="239"/>
      <c r="Q88" s="239"/>
      <c r="R88" s="239"/>
      <c r="S88" s="239"/>
      <c r="T88" s="240"/>
      <c r="AT88" s="241" t="s">
        <v>168</v>
      </c>
      <c r="AU88" s="241" t="s">
        <v>84</v>
      </c>
      <c r="AV88" s="11" t="s">
        <v>84</v>
      </c>
      <c r="AW88" s="11" t="s">
        <v>38</v>
      </c>
      <c r="AX88" s="11" t="s">
        <v>82</v>
      </c>
      <c r="AY88" s="241" t="s">
        <v>128</v>
      </c>
    </row>
    <row r="89" s="10" customFormat="1" ht="29.88" customHeight="1">
      <c r="B89" s="202"/>
      <c r="C89" s="203"/>
      <c r="D89" s="204" t="s">
        <v>73</v>
      </c>
      <c r="E89" s="216" t="s">
        <v>164</v>
      </c>
      <c r="F89" s="216" t="s">
        <v>341</v>
      </c>
      <c r="G89" s="203"/>
      <c r="H89" s="203"/>
      <c r="I89" s="206"/>
      <c r="J89" s="217">
        <f>BK89</f>
        <v>0</v>
      </c>
      <c r="K89" s="203"/>
      <c r="L89" s="208"/>
      <c r="M89" s="209"/>
      <c r="N89" s="210"/>
      <c r="O89" s="210"/>
      <c r="P89" s="211">
        <f>P90</f>
        <v>0</v>
      </c>
      <c r="Q89" s="210"/>
      <c r="R89" s="211">
        <f>R90</f>
        <v>0.28199999999999997</v>
      </c>
      <c r="S89" s="210"/>
      <c r="T89" s="212">
        <f>T90</f>
        <v>0</v>
      </c>
      <c r="AR89" s="213" t="s">
        <v>82</v>
      </c>
      <c r="AT89" s="214" t="s">
        <v>73</v>
      </c>
      <c r="AU89" s="214" t="s">
        <v>82</v>
      </c>
      <c r="AY89" s="213" t="s">
        <v>128</v>
      </c>
      <c r="BK89" s="215">
        <f>BK90</f>
        <v>0</v>
      </c>
    </row>
    <row r="90" s="1" customFormat="1" ht="25.5" customHeight="1">
      <c r="B90" s="43"/>
      <c r="C90" s="218" t="s">
        <v>183</v>
      </c>
      <c r="D90" s="218" t="s">
        <v>130</v>
      </c>
      <c r="E90" s="219" t="s">
        <v>375</v>
      </c>
      <c r="F90" s="220" t="s">
        <v>376</v>
      </c>
      <c r="G90" s="221" t="s">
        <v>133</v>
      </c>
      <c r="H90" s="222">
        <v>600</v>
      </c>
      <c r="I90" s="223"/>
      <c r="J90" s="224">
        <f>ROUND(I90*H90,2)</f>
        <v>0</v>
      </c>
      <c r="K90" s="220" t="s">
        <v>134</v>
      </c>
      <c r="L90" s="69"/>
      <c r="M90" s="225" t="s">
        <v>21</v>
      </c>
      <c r="N90" s="226" t="s">
        <v>45</v>
      </c>
      <c r="O90" s="44"/>
      <c r="P90" s="227">
        <f>O90*H90</f>
        <v>0</v>
      </c>
      <c r="Q90" s="227">
        <v>0.00046999999999999999</v>
      </c>
      <c r="R90" s="227">
        <f>Q90*H90</f>
        <v>0.28199999999999997</v>
      </c>
      <c r="S90" s="227">
        <v>0</v>
      </c>
      <c r="T90" s="228">
        <f>S90*H90</f>
        <v>0</v>
      </c>
      <c r="AR90" s="21" t="s">
        <v>135</v>
      </c>
      <c r="AT90" s="21" t="s">
        <v>130</v>
      </c>
      <c r="AU90" s="21" t="s">
        <v>84</v>
      </c>
      <c r="AY90" s="21" t="s">
        <v>128</v>
      </c>
      <c r="BE90" s="229">
        <f>IF(N90="základní",J90,0)</f>
        <v>0</v>
      </c>
      <c r="BF90" s="229">
        <f>IF(N90="snížená",J90,0)</f>
        <v>0</v>
      </c>
      <c r="BG90" s="229">
        <f>IF(N90="zákl. přenesená",J90,0)</f>
        <v>0</v>
      </c>
      <c r="BH90" s="229">
        <f>IF(N90="sníž. přenesená",J90,0)</f>
        <v>0</v>
      </c>
      <c r="BI90" s="229">
        <f>IF(N90="nulová",J90,0)</f>
        <v>0</v>
      </c>
      <c r="BJ90" s="21" t="s">
        <v>82</v>
      </c>
      <c r="BK90" s="229">
        <f>ROUND(I90*H90,2)</f>
        <v>0</v>
      </c>
      <c r="BL90" s="21" t="s">
        <v>135</v>
      </c>
      <c r="BM90" s="21" t="s">
        <v>451</v>
      </c>
    </row>
    <row r="91" s="10" customFormat="1" ht="29.88" customHeight="1">
      <c r="B91" s="202"/>
      <c r="C91" s="203"/>
      <c r="D91" s="204" t="s">
        <v>73</v>
      </c>
      <c r="E91" s="216" t="s">
        <v>386</v>
      </c>
      <c r="F91" s="216" t="s">
        <v>387</v>
      </c>
      <c r="G91" s="203"/>
      <c r="H91" s="203"/>
      <c r="I91" s="206"/>
      <c r="J91" s="217">
        <f>BK91</f>
        <v>0</v>
      </c>
      <c r="K91" s="203"/>
      <c r="L91" s="208"/>
      <c r="M91" s="209"/>
      <c r="N91" s="210"/>
      <c r="O91" s="210"/>
      <c r="P91" s="211">
        <f>SUM(P92:P95)</f>
        <v>0</v>
      </c>
      <c r="Q91" s="210"/>
      <c r="R91" s="211">
        <f>SUM(R92:R95)</f>
        <v>0</v>
      </c>
      <c r="S91" s="210"/>
      <c r="T91" s="212">
        <f>SUM(T92:T95)</f>
        <v>0</v>
      </c>
      <c r="AR91" s="213" t="s">
        <v>82</v>
      </c>
      <c r="AT91" s="214" t="s">
        <v>73</v>
      </c>
      <c r="AU91" s="214" t="s">
        <v>82</v>
      </c>
      <c r="AY91" s="213" t="s">
        <v>128</v>
      </c>
      <c r="BK91" s="215">
        <f>SUM(BK92:BK95)</f>
        <v>0</v>
      </c>
    </row>
    <row r="92" s="1" customFormat="1" ht="16.5" customHeight="1">
      <c r="B92" s="43"/>
      <c r="C92" s="218" t="s">
        <v>197</v>
      </c>
      <c r="D92" s="218" t="s">
        <v>130</v>
      </c>
      <c r="E92" s="219" t="s">
        <v>389</v>
      </c>
      <c r="F92" s="220" t="s">
        <v>390</v>
      </c>
      <c r="G92" s="221" t="s">
        <v>200</v>
      </c>
      <c r="H92" s="222">
        <v>196.68000000000001</v>
      </c>
      <c r="I92" s="223"/>
      <c r="J92" s="224">
        <f>ROUND(I92*H92,2)</f>
        <v>0</v>
      </c>
      <c r="K92" s="220" t="s">
        <v>134</v>
      </c>
      <c r="L92" s="69"/>
      <c r="M92" s="225" t="s">
        <v>21</v>
      </c>
      <c r="N92" s="226" t="s">
        <v>45</v>
      </c>
      <c r="O92" s="44"/>
      <c r="P92" s="227">
        <f>O92*H92</f>
        <v>0</v>
      </c>
      <c r="Q92" s="227">
        <v>0</v>
      </c>
      <c r="R92" s="227">
        <f>Q92*H92</f>
        <v>0</v>
      </c>
      <c r="S92" s="227">
        <v>0</v>
      </c>
      <c r="T92" s="228">
        <f>S92*H92</f>
        <v>0</v>
      </c>
      <c r="AR92" s="21" t="s">
        <v>135</v>
      </c>
      <c r="AT92" s="21" t="s">
        <v>130</v>
      </c>
      <c r="AU92" s="21" t="s">
        <v>84</v>
      </c>
      <c r="AY92" s="21" t="s">
        <v>128</v>
      </c>
      <c r="BE92" s="229">
        <f>IF(N92="základní",J92,0)</f>
        <v>0</v>
      </c>
      <c r="BF92" s="229">
        <f>IF(N92="snížená",J92,0)</f>
        <v>0</v>
      </c>
      <c r="BG92" s="229">
        <f>IF(N92="zákl. přenesená",J92,0)</f>
        <v>0</v>
      </c>
      <c r="BH92" s="229">
        <f>IF(N92="sníž. přenesená",J92,0)</f>
        <v>0</v>
      </c>
      <c r="BI92" s="229">
        <f>IF(N92="nulová",J92,0)</f>
        <v>0</v>
      </c>
      <c r="BJ92" s="21" t="s">
        <v>82</v>
      </c>
      <c r="BK92" s="229">
        <f>ROUND(I92*H92,2)</f>
        <v>0</v>
      </c>
      <c r="BL92" s="21" t="s">
        <v>135</v>
      </c>
      <c r="BM92" s="21" t="s">
        <v>452</v>
      </c>
    </row>
    <row r="93" s="1" customFormat="1" ht="16.5" customHeight="1">
      <c r="B93" s="43"/>
      <c r="C93" s="218" t="s">
        <v>203</v>
      </c>
      <c r="D93" s="218" t="s">
        <v>130</v>
      </c>
      <c r="E93" s="219" t="s">
        <v>393</v>
      </c>
      <c r="F93" s="220" t="s">
        <v>394</v>
      </c>
      <c r="G93" s="221" t="s">
        <v>200</v>
      </c>
      <c r="H93" s="222">
        <v>4720.3199999999997</v>
      </c>
      <c r="I93" s="223"/>
      <c r="J93" s="224">
        <f>ROUND(I93*H93,2)</f>
        <v>0</v>
      </c>
      <c r="K93" s="220" t="s">
        <v>134</v>
      </c>
      <c r="L93" s="69"/>
      <c r="M93" s="225" t="s">
        <v>21</v>
      </c>
      <c r="N93" s="226" t="s">
        <v>45</v>
      </c>
      <c r="O93" s="44"/>
      <c r="P93" s="227">
        <f>O93*H93</f>
        <v>0</v>
      </c>
      <c r="Q93" s="227">
        <v>0</v>
      </c>
      <c r="R93" s="227">
        <f>Q93*H93</f>
        <v>0</v>
      </c>
      <c r="S93" s="227">
        <v>0</v>
      </c>
      <c r="T93" s="228">
        <f>S93*H93</f>
        <v>0</v>
      </c>
      <c r="AR93" s="21" t="s">
        <v>135</v>
      </c>
      <c r="AT93" s="21" t="s">
        <v>130</v>
      </c>
      <c r="AU93" s="21" t="s">
        <v>84</v>
      </c>
      <c r="AY93" s="21" t="s">
        <v>128</v>
      </c>
      <c r="BE93" s="229">
        <f>IF(N93="základní",J93,0)</f>
        <v>0</v>
      </c>
      <c r="BF93" s="229">
        <f>IF(N93="snížená",J93,0)</f>
        <v>0</v>
      </c>
      <c r="BG93" s="229">
        <f>IF(N93="zákl. přenesená",J93,0)</f>
        <v>0</v>
      </c>
      <c r="BH93" s="229">
        <f>IF(N93="sníž. přenesená",J93,0)</f>
        <v>0</v>
      </c>
      <c r="BI93" s="229">
        <f>IF(N93="nulová",J93,0)</f>
        <v>0</v>
      </c>
      <c r="BJ93" s="21" t="s">
        <v>82</v>
      </c>
      <c r="BK93" s="229">
        <f>ROUND(I93*H93,2)</f>
        <v>0</v>
      </c>
      <c r="BL93" s="21" t="s">
        <v>135</v>
      </c>
      <c r="BM93" s="21" t="s">
        <v>453</v>
      </c>
    </row>
    <row r="94" s="11" customFormat="1">
      <c r="B94" s="230"/>
      <c r="C94" s="231"/>
      <c r="D94" s="232" t="s">
        <v>168</v>
      </c>
      <c r="E94" s="233" t="s">
        <v>21</v>
      </c>
      <c r="F94" s="234" t="s">
        <v>454</v>
      </c>
      <c r="G94" s="231"/>
      <c r="H94" s="235">
        <v>4720.3199999999997</v>
      </c>
      <c r="I94" s="236"/>
      <c r="J94" s="231"/>
      <c r="K94" s="231"/>
      <c r="L94" s="237"/>
      <c r="M94" s="238"/>
      <c r="N94" s="239"/>
      <c r="O94" s="239"/>
      <c r="P94" s="239"/>
      <c r="Q94" s="239"/>
      <c r="R94" s="239"/>
      <c r="S94" s="239"/>
      <c r="T94" s="240"/>
      <c r="AT94" s="241" t="s">
        <v>168</v>
      </c>
      <c r="AU94" s="241" t="s">
        <v>84</v>
      </c>
      <c r="AV94" s="11" t="s">
        <v>84</v>
      </c>
      <c r="AW94" s="11" t="s">
        <v>38</v>
      </c>
      <c r="AX94" s="11" t="s">
        <v>82</v>
      </c>
      <c r="AY94" s="241" t="s">
        <v>128</v>
      </c>
    </row>
    <row r="95" s="1" customFormat="1" ht="16.5" customHeight="1">
      <c r="B95" s="43"/>
      <c r="C95" s="218" t="s">
        <v>207</v>
      </c>
      <c r="D95" s="218" t="s">
        <v>130</v>
      </c>
      <c r="E95" s="219" t="s">
        <v>406</v>
      </c>
      <c r="F95" s="220" t="s">
        <v>407</v>
      </c>
      <c r="G95" s="221" t="s">
        <v>200</v>
      </c>
      <c r="H95" s="222">
        <v>196.68000000000001</v>
      </c>
      <c r="I95" s="223"/>
      <c r="J95" s="224">
        <f>ROUND(I95*H95,2)</f>
        <v>0</v>
      </c>
      <c r="K95" s="220" t="s">
        <v>134</v>
      </c>
      <c r="L95" s="69"/>
      <c r="M95" s="225" t="s">
        <v>21</v>
      </c>
      <c r="N95" s="252" t="s">
        <v>45</v>
      </c>
      <c r="O95" s="253"/>
      <c r="P95" s="254">
        <f>O95*H95</f>
        <v>0</v>
      </c>
      <c r="Q95" s="254">
        <v>0</v>
      </c>
      <c r="R95" s="254">
        <f>Q95*H95</f>
        <v>0</v>
      </c>
      <c r="S95" s="254">
        <v>0</v>
      </c>
      <c r="T95" s="255">
        <f>S95*H95</f>
        <v>0</v>
      </c>
      <c r="AR95" s="21" t="s">
        <v>135</v>
      </c>
      <c r="AT95" s="21" t="s">
        <v>130</v>
      </c>
      <c r="AU95" s="21" t="s">
        <v>84</v>
      </c>
      <c r="AY95" s="21" t="s">
        <v>128</v>
      </c>
      <c r="BE95" s="229">
        <f>IF(N95="základní",J95,0)</f>
        <v>0</v>
      </c>
      <c r="BF95" s="229">
        <f>IF(N95="snížená",J95,0)</f>
        <v>0</v>
      </c>
      <c r="BG95" s="229">
        <f>IF(N95="zákl. přenesená",J95,0)</f>
        <v>0</v>
      </c>
      <c r="BH95" s="229">
        <f>IF(N95="sníž. přenesená",J95,0)</f>
        <v>0</v>
      </c>
      <c r="BI95" s="229">
        <f>IF(N95="nulová",J95,0)</f>
        <v>0</v>
      </c>
      <c r="BJ95" s="21" t="s">
        <v>82</v>
      </c>
      <c r="BK95" s="229">
        <f>ROUND(I95*H95,2)</f>
        <v>0</v>
      </c>
      <c r="BL95" s="21" t="s">
        <v>135</v>
      </c>
      <c r="BM95" s="21" t="s">
        <v>455</v>
      </c>
    </row>
    <row r="96" s="1" customFormat="1" ht="6.96" customHeight="1">
      <c r="B96" s="64"/>
      <c r="C96" s="65"/>
      <c r="D96" s="65"/>
      <c r="E96" s="65"/>
      <c r="F96" s="65"/>
      <c r="G96" s="65"/>
      <c r="H96" s="65"/>
      <c r="I96" s="163"/>
      <c r="J96" s="65"/>
      <c r="K96" s="65"/>
      <c r="L96" s="69"/>
    </row>
  </sheetData>
  <sheetProtection sheet="1" autoFilter="0" formatColumns="0" formatRows="0" objects="1" scenarios="1" spinCount="100000" saltValue="inYWdOYfzxqCP4IiJGpmQE/BVxERIr5ITMWoKmYxtCPzVNPFf6SxwK0heMTKavVS3UHyKhliiVnzQef6zZZgtQ==" hashValue="vGpDnp6TJZZD4uuAahUic8dYW5t2JTvFN3pTo+LezWT/Y8so32HWoK0uH/E5LtXEnhaizEuWj0W4Yd2amJ+kBQ==" algorithmName="SHA-512" password="CC35"/>
  <autoFilter ref="C80:K95"/>
  <mergeCells count="10">
    <mergeCell ref="E7:H7"/>
    <mergeCell ref="E9:H9"/>
    <mergeCell ref="E24:H24"/>
    <mergeCell ref="E45:H45"/>
    <mergeCell ref="E47:H47"/>
    <mergeCell ref="J51:J52"/>
    <mergeCell ref="E71:H71"/>
    <mergeCell ref="E73:H73"/>
    <mergeCell ref="G1:H1"/>
    <mergeCell ref="L2:V2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3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8"/>
      <c r="B1" s="134"/>
      <c r="C1" s="134"/>
      <c r="D1" s="135" t="s">
        <v>1</v>
      </c>
      <c r="E1" s="134"/>
      <c r="F1" s="136" t="s">
        <v>91</v>
      </c>
      <c r="G1" s="136" t="s">
        <v>92</v>
      </c>
      <c r="H1" s="136"/>
      <c r="I1" s="137"/>
      <c r="J1" s="136" t="s">
        <v>93</v>
      </c>
      <c r="K1" s="135" t="s">
        <v>94</v>
      </c>
      <c r="L1" s="136" t="s">
        <v>95</v>
      </c>
      <c r="M1" s="136"/>
      <c r="N1" s="136"/>
      <c r="O1" s="136"/>
      <c r="P1" s="136"/>
      <c r="Q1" s="136"/>
      <c r="R1" s="136"/>
      <c r="S1" s="136"/>
      <c r="T1" s="136"/>
      <c r="U1" s="17"/>
      <c r="V1" s="1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ht="36.96" customHeight="1">
      <c r="L2"/>
      <c r="AT2" s="21" t="s">
        <v>90</v>
      </c>
    </row>
    <row r="3" ht="6.96" customHeight="1">
      <c r="B3" s="22"/>
      <c r="C3" s="23"/>
      <c r="D3" s="23"/>
      <c r="E3" s="23"/>
      <c r="F3" s="23"/>
      <c r="G3" s="23"/>
      <c r="H3" s="23"/>
      <c r="I3" s="138"/>
      <c r="J3" s="23"/>
      <c r="K3" s="24"/>
      <c r="AT3" s="21" t="s">
        <v>84</v>
      </c>
    </row>
    <row r="4" ht="36.96" customHeight="1">
      <c r="B4" s="25"/>
      <c r="C4" s="26"/>
      <c r="D4" s="27" t="s">
        <v>96</v>
      </c>
      <c r="E4" s="26"/>
      <c r="F4" s="26"/>
      <c r="G4" s="26"/>
      <c r="H4" s="26"/>
      <c r="I4" s="139"/>
      <c r="J4" s="26"/>
      <c r="K4" s="28"/>
      <c r="M4" s="29" t="s">
        <v>12</v>
      </c>
      <c r="AT4" s="21" t="s">
        <v>6</v>
      </c>
    </row>
    <row r="5" ht="6.96" customHeight="1">
      <c r="B5" s="25"/>
      <c r="C5" s="26"/>
      <c r="D5" s="26"/>
      <c r="E5" s="26"/>
      <c r="F5" s="26"/>
      <c r="G5" s="26"/>
      <c r="H5" s="26"/>
      <c r="I5" s="139"/>
      <c r="J5" s="26"/>
      <c r="K5" s="28"/>
    </row>
    <row r="6">
      <c r="B6" s="25"/>
      <c r="C6" s="26"/>
      <c r="D6" s="37" t="s">
        <v>18</v>
      </c>
      <c r="E6" s="26"/>
      <c r="F6" s="26"/>
      <c r="G6" s="26"/>
      <c r="H6" s="26"/>
      <c r="I6" s="139"/>
      <c r="J6" s="26"/>
      <c r="K6" s="28"/>
    </row>
    <row r="7" ht="16.5" customHeight="1">
      <c r="B7" s="25"/>
      <c r="C7" s="26"/>
      <c r="D7" s="26"/>
      <c r="E7" s="140" t="str">
        <f>'Rekapitulace stavby'!K6</f>
        <v>Rekonstrukce MK Pivovarská, obec Bořanovice</v>
      </c>
      <c r="F7" s="37"/>
      <c r="G7" s="37"/>
      <c r="H7" s="37"/>
      <c r="I7" s="139"/>
      <c r="J7" s="26"/>
      <c r="K7" s="28"/>
    </row>
    <row r="8" s="1" customFormat="1">
      <c r="B8" s="43"/>
      <c r="C8" s="44"/>
      <c r="D8" s="37" t="s">
        <v>97</v>
      </c>
      <c r="E8" s="44"/>
      <c r="F8" s="44"/>
      <c r="G8" s="44"/>
      <c r="H8" s="44"/>
      <c r="I8" s="141"/>
      <c r="J8" s="44"/>
      <c r="K8" s="48"/>
    </row>
    <row r="9" s="1" customFormat="1" ht="36.96" customHeight="1">
      <c r="B9" s="43"/>
      <c r="C9" s="44"/>
      <c r="D9" s="44"/>
      <c r="E9" s="142" t="s">
        <v>456</v>
      </c>
      <c r="F9" s="44"/>
      <c r="G9" s="44"/>
      <c r="H9" s="44"/>
      <c r="I9" s="141"/>
      <c r="J9" s="44"/>
      <c r="K9" s="48"/>
    </row>
    <row r="10" s="1" customFormat="1">
      <c r="B10" s="43"/>
      <c r="C10" s="44"/>
      <c r="D10" s="44"/>
      <c r="E10" s="44"/>
      <c r="F10" s="44"/>
      <c r="G10" s="44"/>
      <c r="H10" s="44"/>
      <c r="I10" s="141"/>
      <c r="J10" s="44"/>
      <c r="K10" s="48"/>
    </row>
    <row r="11" s="1" customFormat="1" ht="14.4" customHeight="1">
      <c r="B11" s="43"/>
      <c r="C11" s="44"/>
      <c r="D11" s="37" t="s">
        <v>20</v>
      </c>
      <c r="E11" s="44"/>
      <c r="F11" s="32" t="s">
        <v>21</v>
      </c>
      <c r="G11" s="44"/>
      <c r="H11" s="44"/>
      <c r="I11" s="143" t="s">
        <v>22</v>
      </c>
      <c r="J11" s="32" t="s">
        <v>21</v>
      </c>
      <c r="K11" s="48"/>
    </row>
    <row r="12" s="1" customFormat="1" ht="14.4" customHeight="1">
      <c r="B12" s="43"/>
      <c r="C12" s="44"/>
      <c r="D12" s="37" t="s">
        <v>23</v>
      </c>
      <c r="E12" s="44"/>
      <c r="F12" s="32" t="s">
        <v>24</v>
      </c>
      <c r="G12" s="44"/>
      <c r="H12" s="44"/>
      <c r="I12" s="143" t="s">
        <v>25</v>
      </c>
      <c r="J12" s="144" t="str">
        <f>'Rekapitulace stavby'!AN8</f>
        <v>4. 1. 2018</v>
      </c>
      <c r="K12" s="48"/>
    </row>
    <row r="13" s="1" customFormat="1" ht="10.8" customHeight="1">
      <c r="B13" s="43"/>
      <c r="C13" s="44"/>
      <c r="D13" s="44"/>
      <c r="E13" s="44"/>
      <c r="F13" s="44"/>
      <c r="G13" s="44"/>
      <c r="H13" s="44"/>
      <c r="I13" s="141"/>
      <c r="J13" s="44"/>
      <c r="K13" s="48"/>
    </row>
    <row r="14" s="1" customFormat="1" ht="14.4" customHeight="1">
      <c r="B14" s="43"/>
      <c r="C14" s="44"/>
      <c r="D14" s="37" t="s">
        <v>27</v>
      </c>
      <c r="E14" s="44"/>
      <c r="F14" s="44"/>
      <c r="G14" s="44"/>
      <c r="H14" s="44"/>
      <c r="I14" s="143" t="s">
        <v>28</v>
      </c>
      <c r="J14" s="32" t="s">
        <v>29</v>
      </c>
      <c r="K14" s="48"/>
    </row>
    <row r="15" s="1" customFormat="1" ht="18" customHeight="1">
      <c r="B15" s="43"/>
      <c r="C15" s="44"/>
      <c r="D15" s="44"/>
      <c r="E15" s="32" t="s">
        <v>30</v>
      </c>
      <c r="F15" s="44"/>
      <c r="G15" s="44"/>
      <c r="H15" s="44"/>
      <c r="I15" s="143" t="s">
        <v>31</v>
      </c>
      <c r="J15" s="32" t="s">
        <v>21</v>
      </c>
      <c r="K15" s="48"/>
    </row>
    <row r="16" s="1" customFormat="1" ht="6.96" customHeight="1">
      <c r="B16" s="43"/>
      <c r="C16" s="44"/>
      <c r="D16" s="44"/>
      <c r="E16" s="44"/>
      <c r="F16" s="44"/>
      <c r="G16" s="44"/>
      <c r="H16" s="44"/>
      <c r="I16" s="141"/>
      <c r="J16" s="44"/>
      <c r="K16" s="48"/>
    </row>
    <row r="17" s="1" customFormat="1" ht="14.4" customHeight="1">
      <c r="B17" s="43"/>
      <c r="C17" s="44"/>
      <c r="D17" s="37" t="s">
        <v>32</v>
      </c>
      <c r="E17" s="44"/>
      <c r="F17" s="44"/>
      <c r="G17" s="44"/>
      <c r="H17" s="44"/>
      <c r="I17" s="143" t="s">
        <v>28</v>
      </c>
      <c r="J17" s="32" t="str">
        <f>IF('Rekapitulace stavby'!AN13="Vyplň údaj","",IF('Rekapitulace stavby'!AN13="","",'Rekapitulace stavby'!AN13))</f>
        <v/>
      </c>
      <c r="K17" s="48"/>
    </row>
    <row r="18" s="1" customFormat="1" ht="18" customHeight="1">
      <c r="B18" s="43"/>
      <c r="C18" s="44"/>
      <c r="D18" s="44"/>
      <c r="E18" s="32" t="str">
        <f>IF('Rekapitulace stavby'!E14="Vyplň údaj","",IF('Rekapitulace stavby'!E14="","",'Rekapitulace stavby'!E14))</f>
        <v/>
      </c>
      <c r="F18" s="44"/>
      <c r="G18" s="44"/>
      <c r="H18" s="44"/>
      <c r="I18" s="143" t="s">
        <v>31</v>
      </c>
      <c r="J18" s="32" t="str">
        <f>IF('Rekapitulace stavby'!AN14="Vyplň údaj","",IF('Rekapitulace stavby'!AN14="","",'Rekapitulace stavby'!AN14))</f>
        <v/>
      </c>
      <c r="K18" s="48"/>
    </row>
    <row r="19" s="1" customFormat="1" ht="6.96" customHeight="1">
      <c r="B19" s="43"/>
      <c r="C19" s="44"/>
      <c r="D19" s="44"/>
      <c r="E19" s="44"/>
      <c r="F19" s="44"/>
      <c r="G19" s="44"/>
      <c r="H19" s="44"/>
      <c r="I19" s="141"/>
      <c r="J19" s="44"/>
      <c r="K19" s="48"/>
    </row>
    <row r="20" s="1" customFormat="1" ht="14.4" customHeight="1">
      <c r="B20" s="43"/>
      <c r="C20" s="44"/>
      <c r="D20" s="37" t="s">
        <v>34</v>
      </c>
      <c r="E20" s="44"/>
      <c r="F20" s="44"/>
      <c r="G20" s="44"/>
      <c r="H20" s="44"/>
      <c r="I20" s="143" t="s">
        <v>28</v>
      </c>
      <c r="J20" s="32" t="s">
        <v>35</v>
      </c>
      <c r="K20" s="48"/>
    </row>
    <row r="21" s="1" customFormat="1" ht="18" customHeight="1">
      <c r="B21" s="43"/>
      <c r="C21" s="44"/>
      <c r="D21" s="44"/>
      <c r="E21" s="32" t="s">
        <v>36</v>
      </c>
      <c r="F21" s="44"/>
      <c r="G21" s="44"/>
      <c r="H21" s="44"/>
      <c r="I21" s="143" t="s">
        <v>31</v>
      </c>
      <c r="J21" s="32" t="s">
        <v>37</v>
      </c>
      <c r="K21" s="48"/>
    </row>
    <row r="22" s="1" customFormat="1" ht="6.96" customHeight="1">
      <c r="B22" s="43"/>
      <c r="C22" s="44"/>
      <c r="D22" s="44"/>
      <c r="E22" s="44"/>
      <c r="F22" s="44"/>
      <c r="G22" s="44"/>
      <c r="H22" s="44"/>
      <c r="I22" s="141"/>
      <c r="J22" s="44"/>
      <c r="K22" s="48"/>
    </row>
    <row r="23" s="1" customFormat="1" ht="14.4" customHeight="1">
      <c r="B23" s="43"/>
      <c r="C23" s="44"/>
      <c r="D23" s="37" t="s">
        <v>39</v>
      </c>
      <c r="E23" s="44"/>
      <c r="F23" s="44"/>
      <c r="G23" s="44"/>
      <c r="H23" s="44"/>
      <c r="I23" s="141"/>
      <c r="J23" s="44"/>
      <c r="K23" s="48"/>
    </row>
    <row r="24" s="6" customFormat="1" ht="16.5" customHeight="1">
      <c r="B24" s="145"/>
      <c r="C24" s="146"/>
      <c r="D24" s="146"/>
      <c r="E24" s="41" t="s">
        <v>21</v>
      </c>
      <c r="F24" s="41"/>
      <c r="G24" s="41"/>
      <c r="H24" s="41"/>
      <c r="I24" s="147"/>
      <c r="J24" s="146"/>
      <c r="K24" s="148"/>
    </row>
    <row r="25" s="1" customFormat="1" ht="6.96" customHeight="1">
      <c r="B25" s="43"/>
      <c r="C25" s="44"/>
      <c r="D25" s="44"/>
      <c r="E25" s="44"/>
      <c r="F25" s="44"/>
      <c r="G25" s="44"/>
      <c r="H25" s="44"/>
      <c r="I25" s="141"/>
      <c r="J25" s="44"/>
      <c r="K25" s="48"/>
    </row>
    <row r="26" s="1" customFormat="1" ht="6.96" customHeight="1">
      <c r="B26" s="43"/>
      <c r="C26" s="44"/>
      <c r="D26" s="103"/>
      <c r="E26" s="103"/>
      <c r="F26" s="103"/>
      <c r="G26" s="103"/>
      <c r="H26" s="103"/>
      <c r="I26" s="149"/>
      <c r="J26" s="103"/>
      <c r="K26" s="150"/>
    </row>
    <row r="27" s="1" customFormat="1" ht="25.44" customHeight="1">
      <c r="B27" s="43"/>
      <c r="C27" s="44"/>
      <c r="D27" s="151" t="s">
        <v>40</v>
      </c>
      <c r="E27" s="44"/>
      <c r="F27" s="44"/>
      <c r="G27" s="44"/>
      <c r="H27" s="44"/>
      <c r="I27" s="141"/>
      <c r="J27" s="152">
        <f>ROUND(J83,2)</f>
        <v>0</v>
      </c>
      <c r="K27" s="48"/>
    </row>
    <row r="28" s="1" customFormat="1" ht="6.96" customHeight="1">
      <c r="B28" s="43"/>
      <c r="C28" s="44"/>
      <c r="D28" s="103"/>
      <c r="E28" s="103"/>
      <c r="F28" s="103"/>
      <c r="G28" s="103"/>
      <c r="H28" s="103"/>
      <c r="I28" s="149"/>
      <c r="J28" s="103"/>
      <c r="K28" s="150"/>
    </row>
    <row r="29" s="1" customFormat="1" ht="14.4" customHeight="1">
      <c r="B29" s="43"/>
      <c r="C29" s="44"/>
      <c r="D29" s="44"/>
      <c r="E29" s="44"/>
      <c r="F29" s="49" t="s">
        <v>42</v>
      </c>
      <c r="G29" s="44"/>
      <c r="H29" s="44"/>
      <c r="I29" s="153" t="s">
        <v>41</v>
      </c>
      <c r="J29" s="49" t="s">
        <v>43</v>
      </c>
      <c r="K29" s="48"/>
    </row>
    <row r="30" s="1" customFormat="1" ht="14.4" customHeight="1">
      <c r="B30" s="43"/>
      <c r="C30" s="44"/>
      <c r="D30" s="52" t="s">
        <v>44</v>
      </c>
      <c r="E30" s="52" t="s">
        <v>45</v>
      </c>
      <c r="F30" s="154">
        <f>ROUND(SUM(BE83:BE103), 2)</f>
        <v>0</v>
      </c>
      <c r="G30" s="44"/>
      <c r="H30" s="44"/>
      <c r="I30" s="155">
        <v>0.20999999999999999</v>
      </c>
      <c r="J30" s="154">
        <f>ROUND(ROUND((SUM(BE83:BE103)), 2)*I30, 2)</f>
        <v>0</v>
      </c>
      <c r="K30" s="48"/>
    </row>
    <row r="31" s="1" customFormat="1" ht="14.4" customHeight="1">
      <c r="B31" s="43"/>
      <c r="C31" s="44"/>
      <c r="D31" s="44"/>
      <c r="E31" s="52" t="s">
        <v>46</v>
      </c>
      <c r="F31" s="154">
        <f>ROUND(SUM(BF83:BF103), 2)</f>
        <v>0</v>
      </c>
      <c r="G31" s="44"/>
      <c r="H31" s="44"/>
      <c r="I31" s="155">
        <v>0.14999999999999999</v>
      </c>
      <c r="J31" s="154">
        <f>ROUND(ROUND((SUM(BF83:BF103)), 2)*I31, 2)</f>
        <v>0</v>
      </c>
      <c r="K31" s="48"/>
    </row>
    <row r="32" hidden="1" s="1" customFormat="1" ht="14.4" customHeight="1">
      <c r="B32" s="43"/>
      <c r="C32" s="44"/>
      <c r="D32" s="44"/>
      <c r="E32" s="52" t="s">
        <v>47</v>
      </c>
      <c r="F32" s="154">
        <f>ROUND(SUM(BG83:BG103), 2)</f>
        <v>0</v>
      </c>
      <c r="G32" s="44"/>
      <c r="H32" s="44"/>
      <c r="I32" s="155">
        <v>0.20999999999999999</v>
      </c>
      <c r="J32" s="154">
        <v>0</v>
      </c>
      <c r="K32" s="48"/>
    </row>
    <row r="33" hidden="1" s="1" customFormat="1" ht="14.4" customHeight="1">
      <c r="B33" s="43"/>
      <c r="C33" s="44"/>
      <c r="D33" s="44"/>
      <c r="E33" s="52" t="s">
        <v>48</v>
      </c>
      <c r="F33" s="154">
        <f>ROUND(SUM(BH83:BH103), 2)</f>
        <v>0</v>
      </c>
      <c r="G33" s="44"/>
      <c r="H33" s="44"/>
      <c r="I33" s="155">
        <v>0.14999999999999999</v>
      </c>
      <c r="J33" s="154">
        <v>0</v>
      </c>
      <c r="K33" s="48"/>
    </row>
    <row r="34" hidden="1" s="1" customFormat="1" ht="14.4" customHeight="1">
      <c r="B34" s="43"/>
      <c r="C34" s="44"/>
      <c r="D34" s="44"/>
      <c r="E34" s="52" t="s">
        <v>49</v>
      </c>
      <c r="F34" s="154">
        <f>ROUND(SUM(BI83:BI103), 2)</f>
        <v>0</v>
      </c>
      <c r="G34" s="44"/>
      <c r="H34" s="44"/>
      <c r="I34" s="155">
        <v>0</v>
      </c>
      <c r="J34" s="154">
        <v>0</v>
      </c>
      <c r="K34" s="48"/>
    </row>
    <row r="35" s="1" customFormat="1" ht="6.96" customHeight="1">
      <c r="B35" s="43"/>
      <c r="C35" s="44"/>
      <c r="D35" s="44"/>
      <c r="E35" s="44"/>
      <c r="F35" s="44"/>
      <c r="G35" s="44"/>
      <c r="H35" s="44"/>
      <c r="I35" s="141"/>
      <c r="J35" s="44"/>
      <c r="K35" s="48"/>
    </row>
    <row r="36" s="1" customFormat="1" ht="25.44" customHeight="1">
      <c r="B36" s="43"/>
      <c r="C36" s="156"/>
      <c r="D36" s="157" t="s">
        <v>50</v>
      </c>
      <c r="E36" s="95"/>
      <c r="F36" s="95"/>
      <c r="G36" s="158" t="s">
        <v>51</v>
      </c>
      <c r="H36" s="159" t="s">
        <v>52</v>
      </c>
      <c r="I36" s="160"/>
      <c r="J36" s="161">
        <f>SUM(J27:J34)</f>
        <v>0</v>
      </c>
      <c r="K36" s="162"/>
    </row>
    <row r="37" s="1" customFormat="1" ht="14.4" customHeight="1">
      <c r="B37" s="64"/>
      <c r="C37" s="65"/>
      <c r="D37" s="65"/>
      <c r="E37" s="65"/>
      <c r="F37" s="65"/>
      <c r="G37" s="65"/>
      <c r="H37" s="65"/>
      <c r="I37" s="163"/>
      <c r="J37" s="65"/>
      <c r="K37" s="66"/>
    </row>
    <row r="41" s="1" customFormat="1" ht="6.96" customHeight="1">
      <c r="B41" s="164"/>
      <c r="C41" s="165"/>
      <c r="D41" s="165"/>
      <c r="E41" s="165"/>
      <c r="F41" s="165"/>
      <c r="G41" s="165"/>
      <c r="H41" s="165"/>
      <c r="I41" s="166"/>
      <c r="J41" s="165"/>
      <c r="K41" s="167"/>
    </row>
    <row r="42" s="1" customFormat="1" ht="36.96" customHeight="1">
      <c r="B42" s="43"/>
      <c r="C42" s="27" t="s">
        <v>99</v>
      </c>
      <c r="D42" s="44"/>
      <c r="E42" s="44"/>
      <c r="F42" s="44"/>
      <c r="G42" s="44"/>
      <c r="H42" s="44"/>
      <c r="I42" s="141"/>
      <c r="J42" s="44"/>
      <c r="K42" s="48"/>
    </row>
    <row r="43" s="1" customFormat="1" ht="6.96" customHeight="1">
      <c r="B43" s="43"/>
      <c r="C43" s="44"/>
      <c r="D43" s="44"/>
      <c r="E43" s="44"/>
      <c r="F43" s="44"/>
      <c r="G43" s="44"/>
      <c r="H43" s="44"/>
      <c r="I43" s="141"/>
      <c r="J43" s="44"/>
      <c r="K43" s="48"/>
    </row>
    <row r="44" s="1" customFormat="1" ht="14.4" customHeight="1">
      <c r="B44" s="43"/>
      <c r="C44" s="37" t="s">
        <v>18</v>
      </c>
      <c r="D44" s="44"/>
      <c r="E44" s="44"/>
      <c r="F44" s="44"/>
      <c r="G44" s="44"/>
      <c r="H44" s="44"/>
      <c r="I44" s="141"/>
      <c r="J44" s="44"/>
      <c r="K44" s="48"/>
    </row>
    <row r="45" s="1" customFormat="1" ht="16.5" customHeight="1">
      <c r="B45" s="43"/>
      <c r="C45" s="44"/>
      <c r="D45" s="44"/>
      <c r="E45" s="140" t="str">
        <f>E7</f>
        <v>Rekonstrukce MK Pivovarská, obec Bořanovice</v>
      </c>
      <c r="F45" s="37"/>
      <c r="G45" s="37"/>
      <c r="H45" s="37"/>
      <c r="I45" s="141"/>
      <c r="J45" s="44"/>
      <c r="K45" s="48"/>
    </row>
    <row r="46" s="1" customFormat="1" ht="14.4" customHeight="1">
      <c r="B46" s="43"/>
      <c r="C46" s="37" t="s">
        <v>97</v>
      </c>
      <c r="D46" s="44"/>
      <c r="E46" s="44"/>
      <c r="F46" s="44"/>
      <c r="G46" s="44"/>
      <c r="H46" s="44"/>
      <c r="I46" s="141"/>
      <c r="J46" s="44"/>
      <c r="K46" s="48"/>
    </row>
    <row r="47" s="1" customFormat="1" ht="17.25" customHeight="1">
      <c r="B47" s="43"/>
      <c r="C47" s="44"/>
      <c r="D47" s="44"/>
      <c r="E47" s="142" t="str">
        <f>E9</f>
        <v>SO 901 - VRN</v>
      </c>
      <c r="F47" s="44"/>
      <c r="G47" s="44"/>
      <c r="H47" s="44"/>
      <c r="I47" s="141"/>
      <c r="J47" s="44"/>
      <c r="K47" s="48"/>
    </row>
    <row r="48" s="1" customFormat="1" ht="6.96" customHeight="1">
      <c r="B48" s="43"/>
      <c r="C48" s="44"/>
      <c r="D48" s="44"/>
      <c r="E48" s="44"/>
      <c r="F48" s="44"/>
      <c r="G48" s="44"/>
      <c r="H48" s="44"/>
      <c r="I48" s="141"/>
      <c r="J48" s="44"/>
      <c r="K48" s="48"/>
    </row>
    <row r="49" s="1" customFormat="1" ht="18" customHeight="1">
      <c r="B49" s="43"/>
      <c r="C49" s="37" t="s">
        <v>23</v>
      </c>
      <c r="D49" s="44"/>
      <c r="E49" s="44"/>
      <c r="F49" s="32" t="str">
        <f>F12</f>
        <v>Bořanovice</v>
      </c>
      <c r="G49" s="44"/>
      <c r="H49" s="44"/>
      <c r="I49" s="143" t="s">
        <v>25</v>
      </c>
      <c r="J49" s="144" t="str">
        <f>IF(J12="","",J12)</f>
        <v>4. 1. 2018</v>
      </c>
      <c r="K49" s="48"/>
    </row>
    <row r="50" s="1" customFormat="1" ht="6.96" customHeight="1">
      <c r="B50" s="43"/>
      <c r="C50" s="44"/>
      <c r="D50" s="44"/>
      <c r="E50" s="44"/>
      <c r="F50" s="44"/>
      <c r="G50" s="44"/>
      <c r="H50" s="44"/>
      <c r="I50" s="141"/>
      <c r="J50" s="44"/>
      <c r="K50" s="48"/>
    </row>
    <row r="51" s="1" customFormat="1">
      <c r="B51" s="43"/>
      <c r="C51" s="37" t="s">
        <v>27</v>
      </c>
      <c r="D51" s="44"/>
      <c r="E51" s="44"/>
      <c r="F51" s="32" t="str">
        <f>E15</f>
        <v>Obec Bořanovice</v>
      </c>
      <c r="G51" s="44"/>
      <c r="H51" s="44"/>
      <c r="I51" s="143" t="s">
        <v>34</v>
      </c>
      <c r="J51" s="41" t="str">
        <f>E21</f>
        <v>Sinpps s.r.o.</v>
      </c>
      <c r="K51" s="48"/>
    </row>
    <row r="52" s="1" customFormat="1" ht="14.4" customHeight="1">
      <c r="B52" s="43"/>
      <c r="C52" s="37" t="s">
        <v>32</v>
      </c>
      <c r="D52" s="44"/>
      <c r="E52" s="44"/>
      <c r="F52" s="32" t="str">
        <f>IF(E18="","",E18)</f>
        <v/>
      </c>
      <c r="G52" s="44"/>
      <c r="H52" s="44"/>
      <c r="I52" s="141"/>
      <c r="J52" s="168"/>
      <c r="K52" s="48"/>
    </row>
    <row r="53" s="1" customFormat="1" ht="10.32" customHeight="1">
      <c r="B53" s="43"/>
      <c r="C53" s="44"/>
      <c r="D53" s="44"/>
      <c r="E53" s="44"/>
      <c r="F53" s="44"/>
      <c r="G53" s="44"/>
      <c r="H53" s="44"/>
      <c r="I53" s="141"/>
      <c r="J53" s="44"/>
      <c r="K53" s="48"/>
    </row>
    <row r="54" s="1" customFormat="1" ht="29.28" customHeight="1">
      <c r="B54" s="43"/>
      <c r="C54" s="169" t="s">
        <v>100</v>
      </c>
      <c r="D54" s="156"/>
      <c r="E54" s="156"/>
      <c r="F54" s="156"/>
      <c r="G54" s="156"/>
      <c r="H54" s="156"/>
      <c r="I54" s="170"/>
      <c r="J54" s="171" t="s">
        <v>101</v>
      </c>
      <c r="K54" s="172"/>
    </row>
    <row r="55" s="1" customFormat="1" ht="10.32" customHeight="1">
      <c r="B55" s="43"/>
      <c r="C55" s="44"/>
      <c r="D55" s="44"/>
      <c r="E55" s="44"/>
      <c r="F55" s="44"/>
      <c r="G55" s="44"/>
      <c r="H55" s="44"/>
      <c r="I55" s="141"/>
      <c r="J55" s="44"/>
      <c r="K55" s="48"/>
    </row>
    <row r="56" s="1" customFormat="1" ht="29.28" customHeight="1">
      <c r="B56" s="43"/>
      <c r="C56" s="173" t="s">
        <v>102</v>
      </c>
      <c r="D56" s="44"/>
      <c r="E56" s="44"/>
      <c r="F56" s="44"/>
      <c r="G56" s="44"/>
      <c r="H56" s="44"/>
      <c r="I56" s="141"/>
      <c r="J56" s="152">
        <f>J83</f>
        <v>0</v>
      </c>
      <c r="K56" s="48"/>
      <c r="AU56" s="21" t="s">
        <v>103</v>
      </c>
    </row>
    <row r="57" s="7" customFormat="1" ht="24.96" customHeight="1">
      <c r="B57" s="174"/>
      <c r="C57" s="175"/>
      <c r="D57" s="176" t="s">
        <v>457</v>
      </c>
      <c r="E57" s="177"/>
      <c r="F57" s="177"/>
      <c r="G57" s="177"/>
      <c r="H57" s="177"/>
      <c r="I57" s="178"/>
      <c r="J57" s="179">
        <f>J84</f>
        <v>0</v>
      </c>
      <c r="K57" s="180"/>
    </row>
    <row r="58" s="8" customFormat="1" ht="19.92" customHeight="1">
      <c r="B58" s="181"/>
      <c r="C58" s="182"/>
      <c r="D58" s="183" t="s">
        <v>458</v>
      </c>
      <c r="E58" s="184"/>
      <c r="F58" s="184"/>
      <c r="G58" s="184"/>
      <c r="H58" s="184"/>
      <c r="I58" s="185"/>
      <c r="J58" s="186">
        <f>J85</f>
        <v>0</v>
      </c>
      <c r="K58" s="187"/>
    </row>
    <row r="59" s="8" customFormat="1" ht="19.92" customHeight="1">
      <c r="B59" s="181"/>
      <c r="C59" s="182"/>
      <c r="D59" s="183" t="s">
        <v>459</v>
      </c>
      <c r="E59" s="184"/>
      <c r="F59" s="184"/>
      <c r="G59" s="184"/>
      <c r="H59" s="184"/>
      <c r="I59" s="185"/>
      <c r="J59" s="186">
        <f>J91</f>
        <v>0</v>
      </c>
      <c r="K59" s="187"/>
    </row>
    <row r="60" s="8" customFormat="1" ht="19.92" customHeight="1">
      <c r="B60" s="181"/>
      <c r="C60" s="182"/>
      <c r="D60" s="183" t="s">
        <v>460</v>
      </c>
      <c r="E60" s="184"/>
      <c r="F60" s="184"/>
      <c r="G60" s="184"/>
      <c r="H60" s="184"/>
      <c r="I60" s="185"/>
      <c r="J60" s="186">
        <f>J95</f>
        <v>0</v>
      </c>
      <c r="K60" s="187"/>
    </row>
    <row r="61" s="8" customFormat="1" ht="19.92" customHeight="1">
      <c r="B61" s="181"/>
      <c r="C61" s="182"/>
      <c r="D61" s="183" t="s">
        <v>461</v>
      </c>
      <c r="E61" s="184"/>
      <c r="F61" s="184"/>
      <c r="G61" s="184"/>
      <c r="H61" s="184"/>
      <c r="I61" s="185"/>
      <c r="J61" s="186">
        <f>J98</f>
        <v>0</v>
      </c>
      <c r="K61" s="187"/>
    </row>
    <row r="62" s="8" customFormat="1" ht="19.92" customHeight="1">
      <c r="B62" s="181"/>
      <c r="C62" s="182"/>
      <c r="D62" s="183" t="s">
        <v>462</v>
      </c>
      <c r="E62" s="184"/>
      <c r="F62" s="184"/>
      <c r="G62" s="184"/>
      <c r="H62" s="184"/>
      <c r="I62" s="185"/>
      <c r="J62" s="186">
        <f>J100</f>
        <v>0</v>
      </c>
      <c r="K62" s="187"/>
    </row>
    <row r="63" s="8" customFormat="1" ht="19.92" customHeight="1">
      <c r="B63" s="181"/>
      <c r="C63" s="182"/>
      <c r="D63" s="183" t="s">
        <v>463</v>
      </c>
      <c r="E63" s="184"/>
      <c r="F63" s="184"/>
      <c r="G63" s="184"/>
      <c r="H63" s="184"/>
      <c r="I63" s="185"/>
      <c r="J63" s="186">
        <f>J102</f>
        <v>0</v>
      </c>
      <c r="K63" s="187"/>
    </row>
    <row r="64" s="1" customFormat="1" ht="21.84" customHeight="1">
      <c r="B64" s="43"/>
      <c r="C64" s="44"/>
      <c r="D64" s="44"/>
      <c r="E64" s="44"/>
      <c r="F64" s="44"/>
      <c r="G64" s="44"/>
      <c r="H64" s="44"/>
      <c r="I64" s="141"/>
      <c r="J64" s="44"/>
      <c r="K64" s="48"/>
    </row>
    <row r="65" s="1" customFormat="1" ht="6.96" customHeight="1">
      <c r="B65" s="64"/>
      <c r="C65" s="65"/>
      <c r="D65" s="65"/>
      <c r="E65" s="65"/>
      <c r="F65" s="65"/>
      <c r="G65" s="65"/>
      <c r="H65" s="65"/>
      <c r="I65" s="163"/>
      <c r="J65" s="65"/>
      <c r="K65" s="66"/>
    </row>
    <row r="69" s="1" customFormat="1" ht="6.96" customHeight="1">
      <c r="B69" s="67"/>
      <c r="C69" s="68"/>
      <c r="D69" s="68"/>
      <c r="E69" s="68"/>
      <c r="F69" s="68"/>
      <c r="G69" s="68"/>
      <c r="H69" s="68"/>
      <c r="I69" s="166"/>
      <c r="J69" s="68"/>
      <c r="K69" s="68"/>
      <c r="L69" s="69"/>
    </row>
    <row r="70" s="1" customFormat="1" ht="36.96" customHeight="1">
      <c r="B70" s="43"/>
      <c r="C70" s="70" t="s">
        <v>112</v>
      </c>
      <c r="D70" s="71"/>
      <c r="E70" s="71"/>
      <c r="F70" s="71"/>
      <c r="G70" s="71"/>
      <c r="H70" s="71"/>
      <c r="I70" s="188"/>
      <c r="J70" s="71"/>
      <c r="K70" s="71"/>
      <c r="L70" s="69"/>
    </row>
    <row r="71" s="1" customFormat="1" ht="6.96" customHeight="1">
      <c r="B71" s="43"/>
      <c r="C71" s="71"/>
      <c r="D71" s="71"/>
      <c r="E71" s="71"/>
      <c r="F71" s="71"/>
      <c r="G71" s="71"/>
      <c r="H71" s="71"/>
      <c r="I71" s="188"/>
      <c r="J71" s="71"/>
      <c r="K71" s="71"/>
      <c r="L71" s="69"/>
    </row>
    <row r="72" s="1" customFormat="1" ht="14.4" customHeight="1">
      <c r="B72" s="43"/>
      <c r="C72" s="73" t="s">
        <v>18</v>
      </c>
      <c r="D72" s="71"/>
      <c r="E72" s="71"/>
      <c r="F72" s="71"/>
      <c r="G72" s="71"/>
      <c r="H72" s="71"/>
      <c r="I72" s="188"/>
      <c r="J72" s="71"/>
      <c r="K72" s="71"/>
      <c r="L72" s="69"/>
    </row>
    <row r="73" s="1" customFormat="1" ht="16.5" customHeight="1">
      <c r="B73" s="43"/>
      <c r="C73" s="71"/>
      <c r="D73" s="71"/>
      <c r="E73" s="189" t="str">
        <f>E7</f>
        <v>Rekonstrukce MK Pivovarská, obec Bořanovice</v>
      </c>
      <c r="F73" s="73"/>
      <c r="G73" s="73"/>
      <c r="H73" s="73"/>
      <c r="I73" s="188"/>
      <c r="J73" s="71"/>
      <c r="K73" s="71"/>
      <c r="L73" s="69"/>
    </row>
    <row r="74" s="1" customFormat="1" ht="14.4" customHeight="1">
      <c r="B74" s="43"/>
      <c r="C74" s="73" t="s">
        <v>97</v>
      </c>
      <c r="D74" s="71"/>
      <c r="E74" s="71"/>
      <c r="F74" s="71"/>
      <c r="G74" s="71"/>
      <c r="H74" s="71"/>
      <c r="I74" s="188"/>
      <c r="J74" s="71"/>
      <c r="K74" s="71"/>
      <c r="L74" s="69"/>
    </row>
    <row r="75" s="1" customFormat="1" ht="17.25" customHeight="1">
      <c r="B75" s="43"/>
      <c r="C75" s="71"/>
      <c r="D75" s="71"/>
      <c r="E75" s="79" t="str">
        <f>E9</f>
        <v>SO 901 - VRN</v>
      </c>
      <c r="F75" s="71"/>
      <c r="G75" s="71"/>
      <c r="H75" s="71"/>
      <c r="I75" s="188"/>
      <c r="J75" s="71"/>
      <c r="K75" s="71"/>
      <c r="L75" s="69"/>
    </row>
    <row r="76" s="1" customFormat="1" ht="6.96" customHeight="1">
      <c r="B76" s="43"/>
      <c r="C76" s="71"/>
      <c r="D76" s="71"/>
      <c r="E76" s="71"/>
      <c r="F76" s="71"/>
      <c r="G76" s="71"/>
      <c r="H76" s="71"/>
      <c r="I76" s="188"/>
      <c r="J76" s="71"/>
      <c r="K76" s="71"/>
      <c r="L76" s="69"/>
    </row>
    <row r="77" s="1" customFormat="1" ht="18" customHeight="1">
      <c r="B77" s="43"/>
      <c r="C77" s="73" t="s">
        <v>23</v>
      </c>
      <c r="D77" s="71"/>
      <c r="E77" s="71"/>
      <c r="F77" s="190" t="str">
        <f>F12</f>
        <v>Bořanovice</v>
      </c>
      <c r="G77" s="71"/>
      <c r="H77" s="71"/>
      <c r="I77" s="191" t="s">
        <v>25</v>
      </c>
      <c r="J77" s="82" t="str">
        <f>IF(J12="","",J12)</f>
        <v>4. 1. 2018</v>
      </c>
      <c r="K77" s="71"/>
      <c r="L77" s="69"/>
    </row>
    <row r="78" s="1" customFormat="1" ht="6.96" customHeight="1">
      <c r="B78" s="43"/>
      <c r="C78" s="71"/>
      <c r="D78" s="71"/>
      <c r="E78" s="71"/>
      <c r="F78" s="71"/>
      <c r="G78" s="71"/>
      <c r="H78" s="71"/>
      <c r="I78" s="188"/>
      <c r="J78" s="71"/>
      <c r="K78" s="71"/>
      <c r="L78" s="69"/>
    </row>
    <row r="79" s="1" customFormat="1">
      <c r="B79" s="43"/>
      <c r="C79" s="73" t="s">
        <v>27</v>
      </c>
      <c r="D79" s="71"/>
      <c r="E79" s="71"/>
      <c r="F79" s="190" t="str">
        <f>E15</f>
        <v>Obec Bořanovice</v>
      </c>
      <c r="G79" s="71"/>
      <c r="H79" s="71"/>
      <c r="I79" s="191" t="s">
        <v>34</v>
      </c>
      <c r="J79" s="190" t="str">
        <f>E21</f>
        <v>Sinpps s.r.o.</v>
      </c>
      <c r="K79" s="71"/>
      <c r="L79" s="69"/>
    </row>
    <row r="80" s="1" customFormat="1" ht="14.4" customHeight="1">
      <c r="B80" s="43"/>
      <c r="C80" s="73" t="s">
        <v>32</v>
      </c>
      <c r="D80" s="71"/>
      <c r="E80" s="71"/>
      <c r="F80" s="190" t="str">
        <f>IF(E18="","",E18)</f>
        <v/>
      </c>
      <c r="G80" s="71"/>
      <c r="H80" s="71"/>
      <c r="I80" s="188"/>
      <c r="J80" s="71"/>
      <c r="K80" s="71"/>
      <c r="L80" s="69"/>
    </row>
    <row r="81" s="1" customFormat="1" ht="10.32" customHeight="1">
      <c r="B81" s="43"/>
      <c r="C81" s="71"/>
      <c r="D81" s="71"/>
      <c r="E81" s="71"/>
      <c r="F81" s="71"/>
      <c r="G81" s="71"/>
      <c r="H81" s="71"/>
      <c r="I81" s="188"/>
      <c r="J81" s="71"/>
      <c r="K81" s="71"/>
      <c r="L81" s="69"/>
    </row>
    <row r="82" s="9" customFormat="1" ht="29.28" customHeight="1">
      <c r="B82" s="192"/>
      <c r="C82" s="193" t="s">
        <v>113</v>
      </c>
      <c r="D82" s="194" t="s">
        <v>59</v>
      </c>
      <c r="E82" s="194" t="s">
        <v>55</v>
      </c>
      <c r="F82" s="194" t="s">
        <v>114</v>
      </c>
      <c r="G82" s="194" t="s">
        <v>115</v>
      </c>
      <c r="H82" s="194" t="s">
        <v>116</v>
      </c>
      <c r="I82" s="195" t="s">
        <v>117</v>
      </c>
      <c r="J82" s="194" t="s">
        <v>101</v>
      </c>
      <c r="K82" s="196" t="s">
        <v>118</v>
      </c>
      <c r="L82" s="197"/>
      <c r="M82" s="99" t="s">
        <v>119</v>
      </c>
      <c r="N82" s="100" t="s">
        <v>44</v>
      </c>
      <c r="O82" s="100" t="s">
        <v>120</v>
      </c>
      <c r="P82" s="100" t="s">
        <v>121</v>
      </c>
      <c r="Q82" s="100" t="s">
        <v>122</v>
      </c>
      <c r="R82" s="100" t="s">
        <v>123</v>
      </c>
      <c r="S82" s="100" t="s">
        <v>124</v>
      </c>
      <c r="T82" s="101" t="s">
        <v>125</v>
      </c>
    </row>
    <row r="83" s="1" customFormat="1" ht="29.28" customHeight="1">
      <c r="B83" s="43"/>
      <c r="C83" s="105" t="s">
        <v>102</v>
      </c>
      <c r="D83" s="71"/>
      <c r="E83" s="71"/>
      <c r="F83" s="71"/>
      <c r="G83" s="71"/>
      <c r="H83" s="71"/>
      <c r="I83" s="188"/>
      <c r="J83" s="198">
        <f>BK83</f>
        <v>0</v>
      </c>
      <c r="K83" s="71"/>
      <c r="L83" s="69"/>
      <c r="M83" s="102"/>
      <c r="N83" s="103"/>
      <c r="O83" s="103"/>
      <c r="P83" s="199">
        <f>P84</f>
        <v>0</v>
      </c>
      <c r="Q83" s="103"/>
      <c r="R83" s="199">
        <f>R84</f>
        <v>0</v>
      </c>
      <c r="S83" s="103"/>
      <c r="T83" s="200">
        <f>T84</f>
        <v>0</v>
      </c>
      <c r="AT83" s="21" t="s">
        <v>73</v>
      </c>
      <c r="AU83" s="21" t="s">
        <v>103</v>
      </c>
      <c r="BK83" s="201">
        <f>BK84</f>
        <v>0</v>
      </c>
    </row>
    <row r="84" s="10" customFormat="1" ht="37.44" customHeight="1">
      <c r="B84" s="202"/>
      <c r="C84" s="203"/>
      <c r="D84" s="204" t="s">
        <v>73</v>
      </c>
      <c r="E84" s="205" t="s">
        <v>89</v>
      </c>
      <c r="F84" s="205" t="s">
        <v>464</v>
      </c>
      <c r="G84" s="203"/>
      <c r="H84" s="203"/>
      <c r="I84" s="206"/>
      <c r="J84" s="207">
        <f>BK84</f>
        <v>0</v>
      </c>
      <c r="K84" s="203"/>
      <c r="L84" s="208"/>
      <c r="M84" s="209"/>
      <c r="N84" s="210"/>
      <c r="O84" s="210"/>
      <c r="P84" s="211">
        <f>P85+P91+P95+P98+P100+P102</f>
        <v>0</v>
      </c>
      <c r="Q84" s="210"/>
      <c r="R84" s="211">
        <f>R85+R91+R95+R98+R100+R102</f>
        <v>0</v>
      </c>
      <c r="S84" s="210"/>
      <c r="T84" s="212">
        <f>T85+T91+T95+T98+T100+T102</f>
        <v>0</v>
      </c>
      <c r="AR84" s="213" t="s">
        <v>148</v>
      </c>
      <c r="AT84" s="214" t="s">
        <v>73</v>
      </c>
      <c r="AU84" s="214" t="s">
        <v>74</v>
      </c>
      <c r="AY84" s="213" t="s">
        <v>128</v>
      </c>
      <c r="BK84" s="215">
        <f>BK85+BK91+BK95+BK98+BK100+BK102</f>
        <v>0</v>
      </c>
    </row>
    <row r="85" s="10" customFormat="1" ht="19.92" customHeight="1">
      <c r="B85" s="202"/>
      <c r="C85" s="203"/>
      <c r="D85" s="204" t="s">
        <v>73</v>
      </c>
      <c r="E85" s="216" t="s">
        <v>465</v>
      </c>
      <c r="F85" s="216" t="s">
        <v>466</v>
      </c>
      <c r="G85" s="203"/>
      <c r="H85" s="203"/>
      <c r="I85" s="206"/>
      <c r="J85" s="217">
        <f>BK85</f>
        <v>0</v>
      </c>
      <c r="K85" s="203"/>
      <c r="L85" s="208"/>
      <c r="M85" s="209"/>
      <c r="N85" s="210"/>
      <c r="O85" s="210"/>
      <c r="P85" s="211">
        <f>SUM(P86:P90)</f>
        <v>0</v>
      </c>
      <c r="Q85" s="210"/>
      <c r="R85" s="211">
        <f>SUM(R86:R90)</f>
        <v>0</v>
      </c>
      <c r="S85" s="210"/>
      <c r="T85" s="212">
        <f>SUM(T86:T90)</f>
        <v>0</v>
      </c>
      <c r="AR85" s="213" t="s">
        <v>148</v>
      </c>
      <c r="AT85" s="214" t="s">
        <v>73</v>
      </c>
      <c r="AU85" s="214" t="s">
        <v>82</v>
      </c>
      <c r="AY85" s="213" t="s">
        <v>128</v>
      </c>
      <c r="BK85" s="215">
        <f>SUM(BK86:BK90)</f>
        <v>0</v>
      </c>
    </row>
    <row r="86" s="1" customFormat="1" ht="16.5" customHeight="1">
      <c r="B86" s="43"/>
      <c r="C86" s="218" t="s">
        <v>82</v>
      </c>
      <c r="D86" s="218" t="s">
        <v>130</v>
      </c>
      <c r="E86" s="219" t="s">
        <v>467</v>
      </c>
      <c r="F86" s="220" t="s">
        <v>468</v>
      </c>
      <c r="G86" s="221" t="s">
        <v>469</v>
      </c>
      <c r="H86" s="222">
        <v>1</v>
      </c>
      <c r="I86" s="223"/>
      <c r="J86" s="224">
        <f>ROUND(I86*H86,2)</f>
        <v>0</v>
      </c>
      <c r="K86" s="220" t="s">
        <v>470</v>
      </c>
      <c r="L86" s="69"/>
      <c r="M86" s="225" t="s">
        <v>21</v>
      </c>
      <c r="N86" s="226" t="s">
        <v>45</v>
      </c>
      <c r="O86" s="44"/>
      <c r="P86" s="227">
        <f>O86*H86</f>
        <v>0</v>
      </c>
      <c r="Q86" s="227">
        <v>0</v>
      </c>
      <c r="R86" s="227">
        <f>Q86*H86</f>
        <v>0</v>
      </c>
      <c r="S86" s="227">
        <v>0</v>
      </c>
      <c r="T86" s="228">
        <f>S86*H86</f>
        <v>0</v>
      </c>
      <c r="AR86" s="21" t="s">
        <v>471</v>
      </c>
      <c r="AT86" s="21" t="s">
        <v>130</v>
      </c>
      <c r="AU86" s="21" t="s">
        <v>84</v>
      </c>
      <c r="AY86" s="21" t="s">
        <v>128</v>
      </c>
      <c r="BE86" s="229">
        <f>IF(N86="základní",J86,0)</f>
        <v>0</v>
      </c>
      <c r="BF86" s="229">
        <f>IF(N86="snížená",J86,0)</f>
        <v>0</v>
      </c>
      <c r="BG86" s="229">
        <f>IF(N86="zákl. přenesená",J86,0)</f>
        <v>0</v>
      </c>
      <c r="BH86" s="229">
        <f>IF(N86="sníž. přenesená",J86,0)</f>
        <v>0</v>
      </c>
      <c r="BI86" s="229">
        <f>IF(N86="nulová",J86,0)</f>
        <v>0</v>
      </c>
      <c r="BJ86" s="21" t="s">
        <v>82</v>
      </c>
      <c r="BK86" s="229">
        <f>ROUND(I86*H86,2)</f>
        <v>0</v>
      </c>
      <c r="BL86" s="21" t="s">
        <v>471</v>
      </c>
      <c r="BM86" s="21" t="s">
        <v>472</v>
      </c>
    </row>
    <row r="87" s="1" customFormat="1" ht="16.5" customHeight="1">
      <c r="B87" s="43"/>
      <c r="C87" s="218" t="s">
        <v>84</v>
      </c>
      <c r="D87" s="218" t="s">
        <v>130</v>
      </c>
      <c r="E87" s="219" t="s">
        <v>473</v>
      </c>
      <c r="F87" s="220" t="s">
        <v>474</v>
      </c>
      <c r="G87" s="221" t="s">
        <v>469</v>
      </c>
      <c r="H87" s="222">
        <v>1</v>
      </c>
      <c r="I87" s="223"/>
      <c r="J87" s="224">
        <f>ROUND(I87*H87,2)</f>
        <v>0</v>
      </c>
      <c r="K87" s="220" t="s">
        <v>470</v>
      </c>
      <c r="L87" s="69"/>
      <c r="M87" s="225" t="s">
        <v>21</v>
      </c>
      <c r="N87" s="226" t="s">
        <v>45</v>
      </c>
      <c r="O87" s="44"/>
      <c r="P87" s="227">
        <f>O87*H87</f>
        <v>0</v>
      </c>
      <c r="Q87" s="227">
        <v>0</v>
      </c>
      <c r="R87" s="227">
        <f>Q87*H87</f>
        <v>0</v>
      </c>
      <c r="S87" s="227">
        <v>0</v>
      </c>
      <c r="T87" s="228">
        <f>S87*H87</f>
        <v>0</v>
      </c>
      <c r="AR87" s="21" t="s">
        <v>471</v>
      </c>
      <c r="AT87" s="21" t="s">
        <v>130</v>
      </c>
      <c r="AU87" s="21" t="s">
        <v>84</v>
      </c>
      <c r="AY87" s="21" t="s">
        <v>128</v>
      </c>
      <c r="BE87" s="229">
        <f>IF(N87="základní",J87,0)</f>
        <v>0</v>
      </c>
      <c r="BF87" s="229">
        <f>IF(N87="snížená",J87,0)</f>
        <v>0</v>
      </c>
      <c r="BG87" s="229">
        <f>IF(N87="zákl. přenesená",J87,0)</f>
        <v>0</v>
      </c>
      <c r="BH87" s="229">
        <f>IF(N87="sníž. přenesená",J87,0)</f>
        <v>0</v>
      </c>
      <c r="BI87" s="229">
        <f>IF(N87="nulová",J87,0)</f>
        <v>0</v>
      </c>
      <c r="BJ87" s="21" t="s">
        <v>82</v>
      </c>
      <c r="BK87" s="229">
        <f>ROUND(I87*H87,2)</f>
        <v>0</v>
      </c>
      <c r="BL87" s="21" t="s">
        <v>471</v>
      </c>
      <c r="BM87" s="21" t="s">
        <v>475</v>
      </c>
    </row>
    <row r="88" s="1" customFormat="1" ht="16.5" customHeight="1">
      <c r="B88" s="43"/>
      <c r="C88" s="218" t="s">
        <v>140</v>
      </c>
      <c r="D88" s="218" t="s">
        <v>130</v>
      </c>
      <c r="E88" s="219" t="s">
        <v>476</v>
      </c>
      <c r="F88" s="220" t="s">
        <v>477</v>
      </c>
      <c r="G88" s="221" t="s">
        <v>469</v>
      </c>
      <c r="H88" s="222">
        <v>1</v>
      </c>
      <c r="I88" s="223"/>
      <c r="J88" s="224">
        <f>ROUND(I88*H88,2)</f>
        <v>0</v>
      </c>
      <c r="K88" s="220" t="s">
        <v>470</v>
      </c>
      <c r="L88" s="69"/>
      <c r="M88" s="225" t="s">
        <v>21</v>
      </c>
      <c r="N88" s="226" t="s">
        <v>45</v>
      </c>
      <c r="O88" s="44"/>
      <c r="P88" s="227">
        <f>O88*H88</f>
        <v>0</v>
      </c>
      <c r="Q88" s="227">
        <v>0</v>
      </c>
      <c r="R88" s="227">
        <f>Q88*H88</f>
        <v>0</v>
      </c>
      <c r="S88" s="227">
        <v>0</v>
      </c>
      <c r="T88" s="228">
        <f>S88*H88</f>
        <v>0</v>
      </c>
      <c r="AR88" s="21" t="s">
        <v>471</v>
      </c>
      <c r="AT88" s="21" t="s">
        <v>130</v>
      </c>
      <c r="AU88" s="21" t="s">
        <v>84</v>
      </c>
      <c r="AY88" s="21" t="s">
        <v>128</v>
      </c>
      <c r="BE88" s="229">
        <f>IF(N88="základní",J88,0)</f>
        <v>0</v>
      </c>
      <c r="BF88" s="229">
        <f>IF(N88="snížená",J88,0)</f>
        <v>0</v>
      </c>
      <c r="BG88" s="229">
        <f>IF(N88="zákl. přenesená",J88,0)</f>
        <v>0</v>
      </c>
      <c r="BH88" s="229">
        <f>IF(N88="sníž. přenesená",J88,0)</f>
        <v>0</v>
      </c>
      <c r="BI88" s="229">
        <f>IF(N88="nulová",J88,0)</f>
        <v>0</v>
      </c>
      <c r="BJ88" s="21" t="s">
        <v>82</v>
      </c>
      <c r="BK88" s="229">
        <f>ROUND(I88*H88,2)</f>
        <v>0</v>
      </c>
      <c r="BL88" s="21" t="s">
        <v>471</v>
      </c>
      <c r="BM88" s="21" t="s">
        <v>478</v>
      </c>
    </row>
    <row r="89" s="1" customFormat="1" ht="16.5" customHeight="1">
      <c r="B89" s="43"/>
      <c r="C89" s="218" t="s">
        <v>135</v>
      </c>
      <c r="D89" s="218" t="s">
        <v>130</v>
      </c>
      <c r="E89" s="219" t="s">
        <v>479</v>
      </c>
      <c r="F89" s="220" t="s">
        <v>480</v>
      </c>
      <c r="G89" s="221" t="s">
        <v>469</v>
      </c>
      <c r="H89" s="222">
        <v>1</v>
      </c>
      <c r="I89" s="223"/>
      <c r="J89" s="224">
        <f>ROUND(I89*H89,2)</f>
        <v>0</v>
      </c>
      <c r="K89" s="220" t="s">
        <v>470</v>
      </c>
      <c r="L89" s="69"/>
      <c r="M89" s="225" t="s">
        <v>21</v>
      </c>
      <c r="N89" s="226" t="s">
        <v>45</v>
      </c>
      <c r="O89" s="44"/>
      <c r="P89" s="227">
        <f>O89*H89</f>
        <v>0</v>
      </c>
      <c r="Q89" s="227">
        <v>0</v>
      </c>
      <c r="R89" s="227">
        <f>Q89*H89</f>
        <v>0</v>
      </c>
      <c r="S89" s="227">
        <v>0</v>
      </c>
      <c r="T89" s="228">
        <f>S89*H89</f>
        <v>0</v>
      </c>
      <c r="AR89" s="21" t="s">
        <v>471</v>
      </c>
      <c r="AT89" s="21" t="s">
        <v>130</v>
      </c>
      <c r="AU89" s="21" t="s">
        <v>84</v>
      </c>
      <c r="AY89" s="21" t="s">
        <v>128</v>
      </c>
      <c r="BE89" s="229">
        <f>IF(N89="základní",J89,0)</f>
        <v>0</v>
      </c>
      <c r="BF89" s="229">
        <f>IF(N89="snížená",J89,0)</f>
        <v>0</v>
      </c>
      <c r="BG89" s="229">
        <f>IF(N89="zákl. přenesená",J89,0)</f>
        <v>0</v>
      </c>
      <c r="BH89" s="229">
        <f>IF(N89="sníž. přenesená",J89,0)</f>
        <v>0</v>
      </c>
      <c r="BI89" s="229">
        <f>IF(N89="nulová",J89,0)</f>
        <v>0</v>
      </c>
      <c r="BJ89" s="21" t="s">
        <v>82</v>
      </c>
      <c r="BK89" s="229">
        <f>ROUND(I89*H89,2)</f>
        <v>0</v>
      </c>
      <c r="BL89" s="21" t="s">
        <v>471</v>
      </c>
      <c r="BM89" s="21" t="s">
        <v>481</v>
      </c>
    </row>
    <row r="90" s="1" customFormat="1" ht="16.5" customHeight="1">
      <c r="B90" s="43"/>
      <c r="C90" s="218" t="s">
        <v>148</v>
      </c>
      <c r="D90" s="218" t="s">
        <v>130</v>
      </c>
      <c r="E90" s="219" t="s">
        <v>482</v>
      </c>
      <c r="F90" s="220" t="s">
        <v>483</v>
      </c>
      <c r="G90" s="221" t="s">
        <v>469</v>
      </c>
      <c r="H90" s="222">
        <v>1</v>
      </c>
      <c r="I90" s="223"/>
      <c r="J90" s="224">
        <f>ROUND(I90*H90,2)</f>
        <v>0</v>
      </c>
      <c r="K90" s="220" t="s">
        <v>470</v>
      </c>
      <c r="L90" s="69"/>
      <c r="M90" s="225" t="s">
        <v>21</v>
      </c>
      <c r="N90" s="226" t="s">
        <v>45</v>
      </c>
      <c r="O90" s="44"/>
      <c r="P90" s="227">
        <f>O90*H90</f>
        <v>0</v>
      </c>
      <c r="Q90" s="227">
        <v>0</v>
      </c>
      <c r="R90" s="227">
        <f>Q90*H90</f>
        <v>0</v>
      </c>
      <c r="S90" s="227">
        <v>0</v>
      </c>
      <c r="T90" s="228">
        <f>S90*H90</f>
        <v>0</v>
      </c>
      <c r="AR90" s="21" t="s">
        <v>471</v>
      </c>
      <c r="AT90" s="21" t="s">
        <v>130</v>
      </c>
      <c r="AU90" s="21" t="s">
        <v>84</v>
      </c>
      <c r="AY90" s="21" t="s">
        <v>128</v>
      </c>
      <c r="BE90" s="229">
        <f>IF(N90="základní",J90,0)</f>
        <v>0</v>
      </c>
      <c r="BF90" s="229">
        <f>IF(N90="snížená",J90,0)</f>
        <v>0</v>
      </c>
      <c r="BG90" s="229">
        <f>IF(N90="zákl. přenesená",J90,0)</f>
        <v>0</v>
      </c>
      <c r="BH90" s="229">
        <f>IF(N90="sníž. přenesená",J90,0)</f>
        <v>0</v>
      </c>
      <c r="BI90" s="229">
        <f>IF(N90="nulová",J90,0)</f>
        <v>0</v>
      </c>
      <c r="BJ90" s="21" t="s">
        <v>82</v>
      </c>
      <c r="BK90" s="229">
        <f>ROUND(I90*H90,2)</f>
        <v>0</v>
      </c>
      <c r="BL90" s="21" t="s">
        <v>471</v>
      </c>
      <c r="BM90" s="21" t="s">
        <v>484</v>
      </c>
    </row>
    <row r="91" s="10" customFormat="1" ht="29.88" customHeight="1">
      <c r="B91" s="202"/>
      <c r="C91" s="203"/>
      <c r="D91" s="204" t="s">
        <v>73</v>
      </c>
      <c r="E91" s="216" t="s">
        <v>485</v>
      </c>
      <c r="F91" s="216" t="s">
        <v>486</v>
      </c>
      <c r="G91" s="203"/>
      <c r="H91" s="203"/>
      <c r="I91" s="206"/>
      <c r="J91" s="217">
        <f>BK91</f>
        <v>0</v>
      </c>
      <c r="K91" s="203"/>
      <c r="L91" s="208"/>
      <c r="M91" s="209"/>
      <c r="N91" s="210"/>
      <c r="O91" s="210"/>
      <c r="P91" s="211">
        <f>SUM(P92:P94)</f>
        <v>0</v>
      </c>
      <c r="Q91" s="210"/>
      <c r="R91" s="211">
        <f>SUM(R92:R94)</f>
        <v>0</v>
      </c>
      <c r="S91" s="210"/>
      <c r="T91" s="212">
        <f>SUM(T92:T94)</f>
        <v>0</v>
      </c>
      <c r="AR91" s="213" t="s">
        <v>148</v>
      </c>
      <c r="AT91" s="214" t="s">
        <v>73</v>
      </c>
      <c r="AU91" s="214" t="s">
        <v>82</v>
      </c>
      <c r="AY91" s="213" t="s">
        <v>128</v>
      </c>
      <c r="BK91" s="215">
        <f>SUM(BK92:BK94)</f>
        <v>0</v>
      </c>
    </row>
    <row r="92" s="1" customFormat="1" ht="16.5" customHeight="1">
      <c r="B92" s="43"/>
      <c r="C92" s="218" t="s">
        <v>152</v>
      </c>
      <c r="D92" s="218" t="s">
        <v>130</v>
      </c>
      <c r="E92" s="219" t="s">
        <v>487</v>
      </c>
      <c r="F92" s="220" t="s">
        <v>488</v>
      </c>
      <c r="G92" s="221" t="s">
        <v>469</v>
      </c>
      <c r="H92" s="222">
        <v>1</v>
      </c>
      <c r="I92" s="223"/>
      <c r="J92" s="224">
        <f>ROUND(I92*H92,2)</f>
        <v>0</v>
      </c>
      <c r="K92" s="220" t="s">
        <v>470</v>
      </c>
      <c r="L92" s="69"/>
      <c r="M92" s="225" t="s">
        <v>21</v>
      </c>
      <c r="N92" s="226" t="s">
        <v>45</v>
      </c>
      <c r="O92" s="44"/>
      <c r="P92" s="227">
        <f>O92*H92</f>
        <v>0</v>
      </c>
      <c r="Q92" s="227">
        <v>0</v>
      </c>
      <c r="R92" s="227">
        <f>Q92*H92</f>
        <v>0</v>
      </c>
      <c r="S92" s="227">
        <v>0</v>
      </c>
      <c r="T92" s="228">
        <f>S92*H92</f>
        <v>0</v>
      </c>
      <c r="AR92" s="21" t="s">
        <v>471</v>
      </c>
      <c r="AT92" s="21" t="s">
        <v>130</v>
      </c>
      <c r="AU92" s="21" t="s">
        <v>84</v>
      </c>
      <c r="AY92" s="21" t="s">
        <v>128</v>
      </c>
      <c r="BE92" s="229">
        <f>IF(N92="základní",J92,0)</f>
        <v>0</v>
      </c>
      <c r="BF92" s="229">
        <f>IF(N92="snížená",J92,0)</f>
        <v>0</v>
      </c>
      <c r="BG92" s="229">
        <f>IF(N92="zákl. přenesená",J92,0)</f>
        <v>0</v>
      </c>
      <c r="BH92" s="229">
        <f>IF(N92="sníž. přenesená",J92,0)</f>
        <v>0</v>
      </c>
      <c r="BI92" s="229">
        <f>IF(N92="nulová",J92,0)</f>
        <v>0</v>
      </c>
      <c r="BJ92" s="21" t="s">
        <v>82</v>
      </c>
      <c r="BK92" s="229">
        <f>ROUND(I92*H92,2)</f>
        <v>0</v>
      </c>
      <c r="BL92" s="21" t="s">
        <v>471</v>
      </c>
      <c r="BM92" s="21" t="s">
        <v>489</v>
      </c>
    </row>
    <row r="93" s="1" customFormat="1" ht="16.5" customHeight="1">
      <c r="B93" s="43"/>
      <c r="C93" s="218" t="s">
        <v>156</v>
      </c>
      <c r="D93" s="218" t="s">
        <v>130</v>
      </c>
      <c r="E93" s="219" t="s">
        <v>490</v>
      </c>
      <c r="F93" s="220" t="s">
        <v>491</v>
      </c>
      <c r="G93" s="221" t="s">
        <v>469</v>
      </c>
      <c r="H93" s="222">
        <v>1</v>
      </c>
      <c r="I93" s="223"/>
      <c r="J93" s="224">
        <f>ROUND(I93*H93,2)</f>
        <v>0</v>
      </c>
      <c r="K93" s="220" t="s">
        <v>470</v>
      </c>
      <c r="L93" s="69"/>
      <c r="M93" s="225" t="s">
        <v>21</v>
      </c>
      <c r="N93" s="226" t="s">
        <v>45</v>
      </c>
      <c r="O93" s="44"/>
      <c r="P93" s="227">
        <f>O93*H93</f>
        <v>0</v>
      </c>
      <c r="Q93" s="227">
        <v>0</v>
      </c>
      <c r="R93" s="227">
        <f>Q93*H93</f>
        <v>0</v>
      </c>
      <c r="S93" s="227">
        <v>0</v>
      </c>
      <c r="T93" s="228">
        <f>S93*H93</f>
        <v>0</v>
      </c>
      <c r="AR93" s="21" t="s">
        <v>471</v>
      </c>
      <c r="AT93" s="21" t="s">
        <v>130</v>
      </c>
      <c r="AU93" s="21" t="s">
        <v>84</v>
      </c>
      <c r="AY93" s="21" t="s">
        <v>128</v>
      </c>
      <c r="BE93" s="229">
        <f>IF(N93="základní",J93,0)</f>
        <v>0</v>
      </c>
      <c r="BF93" s="229">
        <f>IF(N93="snížená",J93,0)</f>
        <v>0</v>
      </c>
      <c r="BG93" s="229">
        <f>IF(N93="zákl. přenesená",J93,0)</f>
        <v>0</v>
      </c>
      <c r="BH93" s="229">
        <f>IF(N93="sníž. přenesená",J93,0)</f>
        <v>0</v>
      </c>
      <c r="BI93" s="229">
        <f>IF(N93="nulová",J93,0)</f>
        <v>0</v>
      </c>
      <c r="BJ93" s="21" t="s">
        <v>82</v>
      </c>
      <c r="BK93" s="229">
        <f>ROUND(I93*H93,2)</f>
        <v>0</v>
      </c>
      <c r="BL93" s="21" t="s">
        <v>471</v>
      </c>
      <c r="BM93" s="21" t="s">
        <v>492</v>
      </c>
    </row>
    <row r="94" s="1" customFormat="1" ht="16.5" customHeight="1">
      <c r="B94" s="43"/>
      <c r="C94" s="218" t="s">
        <v>160</v>
      </c>
      <c r="D94" s="218" t="s">
        <v>130</v>
      </c>
      <c r="E94" s="219" t="s">
        <v>493</v>
      </c>
      <c r="F94" s="220" t="s">
        <v>494</v>
      </c>
      <c r="G94" s="221" t="s">
        <v>469</v>
      </c>
      <c r="H94" s="222">
        <v>1</v>
      </c>
      <c r="I94" s="223"/>
      <c r="J94" s="224">
        <f>ROUND(I94*H94,2)</f>
        <v>0</v>
      </c>
      <c r="K94" s="220" t="s">
        <v>470</v>
      </c>
      <c r="L94" s="69"/>
      <c r="M94" s="225" t="s">
        <v>21</v>
      </c>
      <c r="N94" s="226" t="s">
        <v>45</v>
      </c>
      <c r="O94" s="44"/>
      <c r="P94" s="227">
        <f>O94*H94</f>
        <v>0</v>
      </c>
      <c r="Q94" s="227">
        <v>0</v>
      </c>
      <c r="R94" s="227">
        <f>Q94*H94</f>
        <v>0</v>
      </c>
      <c r="S94" s="227">
        <v>0</v>
      </c>
      <c r="T94" s="228">
        <f>S94*H94</f>
        <v>0</v>
      </c>
      <c r="AR94" s="21" t="s">
        <v>471</v>
      </c>
      <c r="AT94" s="21" t="s">
        <v>130</v>
      </c>
      <c r="AU94" s="21" t="s">
        <v>84</v>
      </c>
      <c r="AY94" s="21" t="s">
        <v>128</v>
      </c>
      <c r="BE94" s="229">
        <f>IF(N94="základní",J94,0)</f>
        <v>0</v>
      </c>
      <c r="BF94" s="229">
        <f>IF(N94="snížená",J94,0)</f>
        <v>0</v>
      </c>
      <c r="BG94" s="229">
        <f>IF(N94="zákl. přenesená",J94,0)</f>
        <v>0</v>
      </c>
      <c r="BH94" s="229">
        <f>IF(N94="sníž. přenesená",J94,0)</f>
        <v>0</v>
      </c>
      <c r="BI94" s="229">
        <f>IF(N94="nulová",J94,0)</f>
        <v>0</v>
      </c>
      <c r="BJ94" s="21" t="s">
        <v>82</v>
      </c>
      <c r="BK94" s="229">
        <f>ROUND(I94*H94,2)</f>
        <v>0</v>
      </c>
      <c r="BL94" s="21" t="s">
        <v>471</v>
      </c>
      <c r="BM94" s="21" t="s">
        <v>495</v>
      </c>
    </row>
    <row r="95" s="10" customFormat="1" ht="29.88" customHeight="1">
      <c r="B95" s="202"/>
      <c r="C95" s="203"/>
      <c r="D95" s="204" t="s">
        <v>73</v>
      </c>
      <c r="E95" s="216" t="s">
        <v>496</v>
      </c>
      <c r="F95" s="216" t="s">
        <v>497</v>
      </c>
      <c r="G95" s="203"/>
      <c r="H95" s="203"/>
      <c r="I95" s="206"/>
      <c r="J95" s="217">
        <f>BK95</f>
        <v>0</v>
      </c>
      <c r="K95" s="203"/>
      <c r="L95" s="208"/>
      <c r="M95" s="209"/>
      <c r="N95" s="210"/>
      <c r="O95" s="210"/>
      <c r="P95" s="211">
        <f>SUM(P96:P97)</f>
        <v>0</v>
      </c>
      <c r="Q95" s="210"/>
      <c r="R95" s="211">
        <f>SUM(R96:R97)</f>
        <v>0</v>
      </c>
      <c r="S95" s="210"/>
      <c r="T95" s="212">
        <f>SUM(T96:T97)</f>
        <v>0</v>
      </c>
      <c r="AR95" s="213" t="s">
        <v>148</v>
      </c>
      <c r="AT95" s="214" t="s">
        <v>73</v>
      </c>
      <c r="AU95" s="214" t="s">
        <v>82</v>
      </c>
      <c r="AY95" s="213" t="s">
        <v>128</v>
      </c>
      <c r="BK95" s="215">
        <f>SUM(BK96:BK97)</f>
        <v>0</v>
      </c>
    </row>
    <row r="96" s="1" customFormat="1" ht="25.5" customHeight="1">
      <c r="B96" s="43"/>
      <c r="C96" s="218" t="s">
        <v>164</v>
      </c>
      <c r="D96" s="218" t="s">
        <v>130</v>
      </c>
      <c r="E96" s="219" t="s">
        <v>498</v>
      </c>
      <c r="F96" s="220" t="s">
        <v>499</v>
      </c>
      <c r="G96" s="221" t="s">
        <v>285</v>
      </c>
      <c r="H96" s="222">
        <v>4</v>
      </c>
      <c r="I96" s="223"/>
      <c r="J96" s="224">
        <f>ROUND(I96*H96,2)</f>
        <v>0</v>
      </c>
      <c r="K96" s="220" t="s">
        <v>470</v>
      </c>
      <c r="L96" s="69"/>
      <c r="M96" s="225" t="s">
        <v>21</v>
      </c>
      <c r="N96" s="226" t="s">
        <v>45</v>
      </c>
      <c r="O96" s="44"/>
      <c r="P96" s="227">
        <f>O96*H96</f>
        <v>0</v>
      </c>
      <c r="Q96" s="227">
        <v>0</v>
      </c>
      <c r="R96" s="227">
        <f>Q96*H96</f>
        <v>0</v>
      </c>
      <c r="S96" s="227">
        <v>0</v>
      </c>
      <c r="T96" s="228">
        <f>S96*H96</f>
        <v>0</v>
      </c>
      <c r="AR96" s="21" t="s">
        <v>471</v>
      </c>
      <c r="AT96" s="21" t="s">
        <v>130</v>
      </c>
      <c r="AU96" s="21" t="s">
        <v>84</v>
      </c>
      <c r="AY96" s="21" t="s">
        <v>128</v>
      </c>
      <c r="BE96" s="229">
        <f>IF(N96="základní",J96,0)</f>
        <v>0</v>
      </c>
      <c r="BF96" s="229">
        <f>IF(N96="snížená",J96,0)</f>
        <v>0</v>
      </c>
      <c r="BG96" s="229">
        <f>IF(N96="zákl. přenesená",J96,0)</f>
        <v>0</v>
      </c>
      <c r="BH96" s="229">
        <f>IF(N96="sníž. přenesená",J96,0)</f>
        <v>0</v>
      </c>
      <c r="BI96" s="229">
        <f>IF(N96="nulová",J96,0)</f>
        <v>0</v>
      </c>
      <c r="BJ96" s="21" t="s">
        <v>82</v>
      </c>
      <c r="BK96" s="229">
        <f>ROUND(I96*H96,2)</f>
        <v>0</v>
      </c>
      <c r="BL96" s="21" t="s">
        <v>471</v>
      </c>
      <c r="BM96" s="21" t="s">
        <v>500</v>
      </c>
    </row>
    <row r="97" s="1" customFormat="1" ht="16.5" customHeight="1">
      <c r="B97" s="43"/>
      <c r="C97" s="218" t="s">
        <v>170</v>
      </c>
      <c r="D97" s="218" t="s">
        <v>130</v>
      </c>
      <c r="E97" s="219" t="s">
        <v>501</v>
      </c>
      <c r="F97" s="220" t="s">
        <v>502</v>
      </c>
      <c r="G97" s="221" t="s">
        <v>285</v>
      </c>
      <c r="H97" s="222">
        <v>19</v>
      </c>
      <c r="I97" s="223"/>
      <c r="J97" s="224">
        <f>ROUND(I97*H97,2)</f>
        <v>0</v>
      </c>
      <c r="K97" s="220" t="s">
        <v>470</v>
      </c>
      <c r="L97" s="69"/>
      <c r="M97" s="225" t="s">
        <v>21</v>
      </c>
      <c r="N97" s="226" t="s">
        <v>45</v>
      </c>
      <c r="O97" s="44"/>
      <c r="P97" s="227">
        <f>O97*H97</f>
        <v>0</v>
      </c>
      <c r="Q97" s="227">
        <v>0</v>
      </c>
      <c r="R97" s="227">
        <f>Q97*H97</f>
        <v>0</v>
      </c>
      <c r="S97" s="227">
        <v>0</v>
      </c>
      <c r="T97" s="228">
        <f>S97*H97</f>
        <v>0</v>
      </c>
      <c r="AR97" s="21" t="s">
        <v>471</v>
      </c>
      <c r="AT97" s="21" t="s">
        <v>130</v>
      </c>
      <c r="AU97" s="21" t="s">
        <v>84</v>
      </c>
      <c r="AY97" s="21" t="s">
        <v>128</v>
      </c>
      <c r="BE97" s="229">
        <f>IF(N97="základní",J97,0)</f>
        <v>0</v>
      </c>
      <c r="BF97" s="229">
        <f>IF(N97="snížená",J97,0)</f>
        <v>0</v>
      </c>
      <c r="BG97" s="229">
        <f>IF(N97="zákl. přenesená",J97,0)</f>
        <v>0</v>
      </c>
      <c r="BH97" s="229">
        <f>IF(N97="sníž. přenesená",J97,0)</f>
        <v>0</v>
      </c>
      <c r="BI97" s="229">
        <f>IF(N97="nulová",J97,0)</f>
        <v>0</v>
      </c>
      <c r="BJ97" s="21" t="s">
        <v>82</v>
      </c>
      <c r="BK97" s="229">
        <f>ROUND(I97*H97,2)</f>
        <v>0</v>
      </c>
      <c r="BL97" s="21" t="s">
        <v>471</v>
      </c>
      <c r="BM97" s="21" t="s">
        <v>503</v>
      </c>
    </row>
    <row r="98" s="10" customFormat="1" ht="29.88" customHeight="1">
      <c r="B98" s="202"/>
      <c r="C98" s="203"/>
      <c r="D98" s="204" t="s">
        <v>73</v>
      </c>
      <c r="E98" s="216" t="s">
        <v>504</v>
      </c>
      <c r="F98" s="216" t="s">
        <v>505</v>
      </c>
      <c r="G98" s="203"/>
      <c r="H98" s="203"/>
      <c r="I98" s="206"/>
      <c r="J98" s="217">
        <f>BK98</f>
        <v>0</v>
      </c>
      <c r="K98" s="203"/>
      <c r="L98" s="208"/>
      <c r="M98" s="209"/>
      <c r="N98" s="210"/>
      <c r="O98" s="210"/>
      <c r="P98" s="211">
        <f>P99</f>
        <v>0</v>
      </c>
      <c r="Q98" s="210"/>
      <c r="R98" s="211">
        <f>R99</f>
        <v>0</v>
      </c>
      <c r="S98" s="210"/>
      <c r="T98" s="212">
        <f>T99</f>
        <v>0</v>
      </c>
      <c r="AR98" s="213" t="s">
        <v>148</v>
      </c>
      <c r="AT98" s="214" t="s">
        <v>73</v>
      </c>
      <c r="AU98" s="214" t="s">
        <v>82</v>
      </c>
      <c r="AY98" s="213" t="s">
        <v>128</v>
      </c>
      <c r="BK98" s="215">
        <f>BK99</f>
        <v>0</v>
      </c>
    </row>
    <row r="99" s="1" customFormat="1" ht="16.5" customHeight="1">
      <c r="B99" s="43"/>
      <c r="C99" s="218" t="s">
        <v>175</v>
      </c>
      <c r="D99" s="218" t="s">
        <v>130</v>
      </c>
      <c r="E99" s="219" t="s">
        <v>506</v>
      </c>
      <c r="F99" s="220" t="s">
        <v>507</v>
      </c>
      <c r="G99" s="221" t="s">
        <v>469</v>
      </c>
      <c r="H99" s="222">
        <v>1</v>
      </c>
      <c r="I99" s="223"/>
      <c r="J99" s="224">
        <f>ROUND(I99*H99,2)</f>
        <v>0</v>
      </c>
      <c r="K99" s="220" t="s">
        <v>470</v>
      </c>
      <c r="L99" s="69"/>
      <c r="M99" s="225" t="s">
        <v>21</v>
      </c>
      <c r="N99" s="226" t="s">
        <v>45</v>
      </c>
      <c r="O99" s="44"/>
      <c r="P99" s="227">
        <f>O99*H99</f>
        <v>0</v>
      </c>
      <c r="Q99" s="227">
        <v>0</v>
      </c>
      <c r="R99" s="227">
        <f>Q99*H99</f>
        <v>0</v>
      </c>
      <c r="S99" s="227">
        <v>0</v>
      </c>
      <c r="T99" s="228">
        <f>S99*H99</f>
        <v>0</v>
      </c>
      <c r="AR99" s="21" t="s">
        <v>471</v>
      </c>
      <c r="AT99" s="21" t="s">
        <v>130</v>
      </c>
      <c r="AU99" s="21" t="s">
        <v>84</v>
      </c>
      <c r="AY99" s="21" t="s">
        <v>128</v>
      </c>
      <c r="BE99" s="229">
        <f>IF(N99="základní",J99,0)</f>
        <v>0</v>
      </c>
      <c r="BF99" s="229">
        <f>IF(N99="snížená",J99,0)</f>
        <v>0</v>
      </c>
      <c r="BG99" s="229">
        <f>IF(N99="zákl. přenesená",J99,0)</f>
        <v>0</v>
      </c>
      <c r="BH99" s="229">
        <f>IF(N99="sníž. přenesená",J99,0)</f>
        <v>0</v>
      </c>
      <c r="BI99" s="229">
        <f>IF(N99="nulová",J99,0)</f>
        <v>0</v>
      </c>
      <c r="BJ99" s="21" t="s">
        <v>82</v>
      </c>
      <c r="BK99" s="229">
        <f>ROUND(I99*H99,2)</f>
        <v>0</v>
      </c>
      <c r="BL99" s="21" t="s">
        <v>471</v>
      </c>
      <c r="BM99" s="21" t="s">
        <v>508</v>
      </c>
    </row>
    <row r="100" s="10" customFormat="1" ht="29.88" customHeight="1">
      <c r="B100" s="202"/>
      <c r="C100" s="203"/>
      <c r="D100" s="204" t="s">
        <v>73</v>
      </c>
      <c r="E100" s="216" t="s">
        <v>509</v>
      </c>
      <c r="F100" s="216" t="s">
        <v>510</v>
      </c>
      <c r="G100" s="203"/>
      <c r="H100" s="203"/>
      <c r="I100" s="206"/>
      <c r="J100" s="217">
        <f>BK100</f>
        <v>0</v>
      </c>
      <c r="K100" s="203"/>
      <c r="L100" s="208"/>
      <c r="M100" s="209"/>
      <c r="N100" s="210"/>
      <c r="O100" s="210"/>
      <c r="P100" s="211">
        <f>P101</f>
        <v>0</v>
      </c>
      <c r="Q100" s="210"/>
      <c r="R100" s="211">
        <f>R101</f>
        <v>0</v>
      </c>
      <c r="S100" s="210"/>
      <c r="T100" s="212">
        <f>T101</f>
        <v>0</v>
      </c>
      <c r="AR100" s="213" t="s">
        <v>148</v>
      </c>
      <c r="AT100" s="214" t="s">
        <v>73</v>
      </c>
      <c r="AU100" s="214" t="s">
        <v>82</v>
      </c>
      <c r="AY100" s="213" t="s">
        <v>128</v>
      </c>
      <c r="BK100" s="215">
        <f>BK101</f>
        <v>0</v>
      </c>
    </row>
    <row r="101" s="1" customFormat="1" ht="16.5" customHeight="1">
      <c r="B101" s="43"/>
      <c r="C101" s="218" t="s">
        <v>179</v>
      </c>
      <c r="D101" s="218" t="s">
        <v>130</v>
      </c>
      <c r="E101" s="219" t="s">
        <v>511</v>
      </c>
      <c r="F101" s="220" t="s">
        <v>512</v>
      </c>
      <c r="G101" s="221" t="s">
        <v>469</v>
      </c>
      <c r="H101" s="222">
        <v>1</v>
      </c>
      <c r="I101" s="223"/>
      <c r="J101" s="224">
        <f>ROUND(I101*H101,2)</f>
        <v>0</v>
      </c>
      <c r="K101" s="220" t="s">
        <v>470</v>
      </c>
      <c r="L101" s="69"/>
      <c r="M101" s="225" t="s">
        <v>21</v>
      </c>
      <c r="N101" s="226" t="s">
        <v>45</v>
      </c>
      <c r="O101" s="44"/>
      <c r="P101" s="227">
        <f>O101*H101</f>
        <v>0</v>
      </c>
      <c r="Q101" s="227">
        <v>0</v>
      </c>
      <c r="R101" s="227">
        <f>Q101*H101</f>
        <v>0</v>
      </c>
      <c r="S101" s="227">
        <v>0</v>
      </c>
      <c r="T101" s="228">
        <f>S101*H101</f>
        <v>0</v>
      </c>
      <c r="AR101" s="21" t="s">
        <v>471</v>
      </c>
      <c r="AT101" s="21" t="s">
        <v>130</v>
      </c>
      <c r="AU101" s="21" t="s">
        <v>84</v>
      </c>
      <c r="AY101" s="21" t="s">
        <v>128</v>
      </c>
      <c r="BE101" s="229">
        <f>IF(N101="základní",J101,0)</f>
        <v>0</v>
      </c>
      <c r="BF101" s="229">
        <f>IF(N101="snížená",J101,0)</f>
        <v>0</v>
      </c>
      <c r="BG101" s="229">
        <f>IF(N101="zákl. přenesená",J101,0)</f>
        <v>0</v>
      </c>
      <c r="BH101" s="229">
        <f>IF(N101="sníž. přenesená",J101,0)</f>
        <v>0</v>
      </c>
      <c r="BI101" s="229">
        <f>IF(N101="nulová",J101,0)</f>
        <v>0</v>
      </c>
      <c r="BJ101" s="21" t="s">
        <v>82</v>
      </c>
      <c r="BK101" s="229">
        <f>ROUND(I101*H101,2)</f>
        <v>0</v>
      </c>
      <c r="BL101" s="21" t="s">
        <v>471</v>
      </c>
      <c r="BM101" s="21" t="s">
        <v>513</v>
      </c>
    </row>
    <row r="102" s="10" customFormat="1" ht="29.88" customHeight="1">
      <c r="B102" s="202"/>
      <c r="C102" s="203"/>
      <c r="D102" s="204" t="s">
        <v>73</v>
      </c>
      <c r="E102" s="216" t="s">
        <v>514</v>
      </c>
      <c r="F102" s="216" t="s">
        <v>515</v>
      </c>
      <c r="G102" s="203"/>
      <c r="H102" s="203"/>
      <c r="I102" s="206"/>
      <c r="J102" s="217">
        <f>BK102</f>
        <v>0</v>
      </c>
      <c r="K102" s="203"/>
      <c r="L102" s="208"/>
      <c r="M102" s="209"/>
      <c r="N102" s="210"/>
      <c r="O102" s="210"/>
      <c r="P102" s="211">
        <f>P103</f>
        <v>0</v>
      </c>
      <c r="Q102" s="210"/>
      <c r="R102" s="211">
        <f>R103</f>
        <v>0</v>
      </c>
      <c r="S102" s="210"/>
      <c r="T102" s="212">
        <f>T103</f>
        <v>0</v>
      </c>
      <c r="AR102" s="213" t="s">
        <v>148</v>
      </c>
      <c r="AT102" s="214" t="s">
        <v>73</v>
      </c>
      <c r="AU102" s="214" t="s">
        <v>82</v>
      </c>
      <c r="AY102" s="213" t="s">
        <v>128</v>
      </c>
      <c r="BK102" s="215">
        <f>BK103</f>
        <v>0</v>
      </c>
    </row>
    <row r="103" s="1" customFormat="1" ht="25.5" customHeight="1">
      <c r="B103" s="43"/>
      <c r="C103" s="218" t="s">
        <v>183</v>
      </c>
      <c r="D103" s="218" t="s">
        <v>130</v>
      </c>
      <c r="E103" s="219" t="s">
        <v>516</v>
      </c>
      <c r="F103" s="220" t="s">
        <v>517</v>
      </c>
      <c r="G103" s="221" t="s">
        <v>285</v>
      </c>
      <c r="H103" s="222">
        <v>11</v>
      </c>
      <c r="I103" s="223"/>
      <c r="J103" s="224">
        <f>ROUND(I103*H103,2)</f>
        <v>0</v>
      </c>
      <c r="K103" s="220" t="s">
        <v>21</v>
      </c>
      <c r="L103" s="69"/>
      <c r="M103" s="225" t="s">
        <v>21</v>
      </c>
      <c r="N103" s="252" t="s">
        <v>45</v>
      </c>
      <c r="O103" s="253"/>
      <c r="P103" s="254">
        <f>O103*H103</f>
        <v>0</v>
      </c>
      <c r="Q103" s="254">
        <v>0</v>
      </c>
      <c r="R103" s="254">
        <f>Q103*H103</f>
        <v>0</v>
      </c>
      <c r="S103" s="254">
        <v>0</v>
      </c>
      <c r="T103" s="255">
        <f>S103*H103</f>
        <v>0</v>
      </c>
      <c r="AR103" s="21" t="s">
        <v>471</v>
      </c>
      <c r="AT103" s="21" t="s">
        <v>130</v>
      </c>
      <c r="AU103" s="21" t="s">
        <v>84</v>
      </c>
      <c r="AY103" s="21" t="s">
        <v>128</v>
      </c>
      <c r="BE103" s="229">
        <f>IF(N103="základní",J103,0)</f>
        <v>0</v>
      </c>
      <c r="BF103" s="229">
        <f>IF(N103="snížená",J103,0)</f>
        <v>0</v>
      </c>
      <c r="BG103" s="229">
        <f>IF(N103="zákl. přenesená",J103,0)</f>
        <v>0</v>
      </c>
      <c r="BH103" s="229">
        <f>IF(N103="sníž. přenesená",J103,0)</f>
        <v>0</v>
      </c>
      <c r="BI103" s="229">
        <f>IF(N103="nulová",J103,0)</f>
        <v>0</v>
      </c>
      <c r="BJ103" s="21" t="s">
        <v>82</v>
      </c>
      <c r="BK103" s="229">
        <f>ROUND(I103*H103,2)</f>
        <v>0</v>
      </c>
      <c r="BL103" s="21" t="s">
        <v>471</v>
      </c>
      <c r="BM103" s="21" t="s">
        <v>518</v>
      </c>
    </row>
    <row r="104" s="1" customFormat="1" ht="6.96" customHeight="1">
      <c r="B104" s="64"/>
      <c r="C104" s="65"/>
      <c r="D104" s="65"/>
      <c r="E104" s="65"/>
      <c r="F104" s="65"/>
      <c r="G104" s="65"/>
      <c r="H104" s="65"/>
      <c r="I104" s="163"/>
      <c r="J104" s="65"/>
      <c r="K104" s="65"/>
      <c r="L104" s="69"/>
    </row>
  </sheetData>
  <sheetProtection sheet="1" autoFilter="0" formatColumns="0" formatRows="0" objects="1" scenarios="1" spinCount="100000" saltValue="E2vWxy02G5VGfO33/3/Oji/Yop9VOLqaR1f/aWKRWLIrYsfpZjcKJb9FZZIE64uX8R91gE2rSZ5rgNf3nyfKuw==" hashValue="+jJoTgZ2ZZOoawH71ekfxUraQ/aBH8WXFF7AboPTCI5dMafdMsXkDtN6yyjbbFBOs1jpogFl36e+NCj85pTL3w==" algorithmName="SHA-512" password="CC35"/>
  <autoFilter ref="C82:K103"/>
  <mergeCells count="10">
    <mergeCell ref="E7:H7"/>
    <mergeCell ref="E9:H9"/>
    <mergeCell ref="E24:H24"/>
    <mergeCell ref="E45:H45"/>
    <mergeCell ref="E47:H47"/>
    <mergeCell ref="J51:J52"/>
    <mergeCell ref="E73:H73"/>
    <mergeCell ref="E75:H75"/>
    <mergeCell ref="G1:H1"/>
    <mergeCell ref="L2:V2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256" customWidth="1"/>
    <col min="2" max="2" width="1.664063" style="256" customWidth="1"/>
    <col min="3" max="4" width="5" style="256" customWidth="1"/>
    <col min="5" max="5" width="11.67" style="256" customWidth="1"/>
    <col min="6" max="6" width="9.17" style="256" customWidth="1"/>
    <col min="7" max="7" width="5" style="256" customWidth="1"/>
    <col min="8" max="8" width="77.83" style="256" customWidth="1"/>
    <col min="9" max="10" width="20" style="256" customWidth="1"/>
    <col min="11" max="11" width="1.664063" style="256" customWidth="1"/>
  </cols>
  <sheetData>
    <row r="1" ht="37.5" customHeight="1"/>
    <row r="2" ht="7.5" customHeight="1">
      <c r="B2" s="257"/>
      <c r="C2" s="258"/>
      <c r="D2" s="258"/>
      <c r="E2" s="258"/>
      <c r="F2" s="258"/>
      <c r="G2" s="258"/>
      <c r="H2" s="258"/>
      <c r="I2" s="258"/>
      <c r="J2" s="258"/>
      <c r="K2" s="259"/>
    </row>
    <row r="3" s="12" customFormat="1" ht="45" customHeight="1">
      <c r="B3" s="260"/>
      <c r="C3" s="261" t="s">
        <v>519</v>
      </c>
      <c r="D3" s="261"/>
      <c r="E3" s="261"/>
      <c r="F3" s="261"/>
      <c r="G3" s="261"/>
      <c r="H3" s="261"/>
      <c r="I3" s="261"/>
      <c r="J3" s="261"/>
      <c r="K3" s="262"/>
    </row>
    <row r="4" ht="25.5" customHeight="1">
      <c r="B4" s="263"/>
      <c r="C4" s="264" t="s">
        <v>520</v>
      </c>
      <c r="D4" s="264"/>
      <c r="E4" s="264"/>
      <c r="F4" s="264"/>
      <c r="G4" s="264"/>
      <c r="H4" s="264"/>
      <c r="I4" s="264"/>
      <c r="J4" s="264"/>
      <c r="K4" s="265"/>
    </row>
    <row r="5" ht="5.25" customHeight="1">
      <c r="B5" s="263"/>
      <c r="C5" s="266"/>
      <c r="D5" s="266"/>
      <c r="E5" s="266"/>
      <c r="F5" s="266"/>
      <c r="G5" s="266"/>
      <c r="H5" s="266"/>
      <c r="I5" s="266"/>
      <c r="J5" s="266"/>
      <c r="K5" s="265"/>
    </row>
    <row r="6" ht="15" customHeight="1">
      <c r="B6" s="263"/>
      <c r="C6" s="267" t="s">
        <v>521</v>
      </c>
      <c r="D6" s="267"/>
      <c r="E6" s="267"/>
      <c r="F6" s="267"/>
      <c r="G6" s="267"/>
      <c r="H6" s="267"/>
      <c r="I6" s="267"/>
      <c r="J6" s="267"/>
      <c r="K6" s="265"/>
    </row>
    <row r="7" ht="15" customHeight="1">
      <c r="B7" s="268"/>
      <c r="C7" s="267" t="s">
        <v>522</v>
      </c>
      <c r="D7" s="267"/>
      <c r="E7" s="267"/>
      <c r="F7" s="267"/>
      <c r="G7" s="267"/>
      <c r="H7" s="267"/>
      <c r="I7" s="267"/>
      <c r="J7" s="267"/>
      <c r="K7" s="265"/>
    </row>
    <row r="8" ht="12.75" customHeight="1">
      <c r="B8" s="268"/>
      <c r="C8" s="267"/>
      <c r="D8" s="267"/>
      <c r="E8" s="267"/>
      <c r="F8" s="267"/>
      <c r="G8" s="267"/>
      <c r="H8" s="267"/>
      <c r="I8" s="267"/>
      <c r="J8" s="267"/>
      <c r="K8" s="265"/>
    </row>
    <row r="9" ht="15" customHeight="1">
      <c r="B9" s="268"/>
      <c r="C9" s="267" t="s">
        <v>523</v>
      </c>
      <c r="D9" s="267"/>
      <c r="E9" s="267"/>
      <c r="F9" s="267"/>
      <c r="G9" s="267"/>
      <c r="H9" s="267"/>
      <c r="I9" s="267"/>
      <c r="J9" s="267"/>
      <c r="K9" s="265"/>
    </row>
    <row r="10" ht="15" customHeight="1">
      <c r="B10" s="268"/>
      <c r="C10" s="267"/>
      <c r="D10" s="267" t="s">
        <v>524</v>
      </c>
      <c r="E10" s="267"/>
      <c r="F10" s="267"/>
      <c r="G10" s="267"/>
      <c r="H10" s="267"/>
      <c r="I10" s="267"/>
      <c r="J10" s="267"/>
      <c r="K10" s="265"/>
    </row>
    <row r="11" ht="15" customHeight="1">
      <c r="B11" s="268"/>
      <c r="C11" s="269"/>
      <c r="D11" s="267" t="s">
        <v>525</v>
      </c>
      <c r="E11" s="267"/>
      <c r="F11" s="267"/>
      <c r="G11" s="267"/>
      <c r="H11" s="267"/>
      <c r="I11" s="267"/>
      <c r="J11" s="267"/>
      <c r="K11" s="265"/>
    </row>
    <row r="12" ht="12.75" customHeight="1">
      <c r="B12" s="268"/>
      <c r="C12" s="269"/>
      <c r="D12" s="269"/>
      <c r="E12" s="269"/>
      <c r="F12" s="269"/>
      <c r="G12" s="269"/>
      <c r="H12" s="269"/>
      <c r="I12" s="269"/>
      <c r="J12" s="269"/>
      <c r="K12" s="265"/>
    </row>
    <row r="13" ht="15" customHeight="1">
      <c r="B13" s="268"/>
      <c r="C13" s="269"/>
      <c r="D13" s="267" t="s">
        <v>526</v>
      </c>
      <c r="E13" s="267"/>
      <c r="F13" s="267"/>
      <c r="G13" s="267"/>
      <c r="H13" s="267"/>
      <c r="I13" s="267"/>
      <c r="J13" s="267"/>
      <c r="K13" s="265"/>
    </row>
    <row r="14" ht="15" customHeight="1">
      <c r="B14" s="268"/>
      <c r="C14" s="269"/>
      <c r="D14" s="267" t="s">
        <v>527</v>
      </c>
      <c r="E14" s="267"/>
      <c r="F14" s="267"/>
      <c r="G14" s="267"/>
      <c r="H14" s="267"/>
      <c r="I14" s="267"/>
      <c r="J14" s="267"/>
      <c r="K14" s="265"/>
    </row>
    <row r="15" ht="15" customHeight="1">
      <c r="B15" s="268"/>
      <c r="C15" s="269"/>
      <c r="D15" s="267" t="s">
        <v>528</v>
      </c>
      <c r="E15" s="267"/>
      <c r="F15" s="267"/>
      <c r="G15" s="267"/>
      <c r="H15" s="267"/>
      <c r="I15" s="267"/>
      <c r="J15" s="267"/>
      <c r="K15" s="265"/>
    </row>
    <row r="16" ht="15" customHeight="1">
      <c r="B16" s="268"/>
      <c r="C16" s="269"/>
      <c r="D16" s="269"/>
      <c r="E16" s="270" t="s">
        <v>81</v>
      </c>
      <c r="F16" s="267" t="s">
        <v>529</v>
      </c>
      <c r="G16" s="267"/>
      <c r="H16" s="267"/>
      <c r="I16" s="267"/>
      <c r="J16" s="267"/>
      <c r="K16" s="265"/>
    </row>
    <row r="17" ht="15" customHeight="1">
      <c r="B17" s="268"/>
      <c r="C17" s="269"/>
      <c r="D17" s="269"/>
      <c r="E17" s="270" t="s">
        <v>530</v>
      </c>
      <c r="F17" s="267" t="s">
        <v>531</v>
      </c>
      <c r="G17" s="267"/>
      <c r="H17" s="267"/>
      <c r="I17" s="267"/>
      <c r="J17" s="267"/>
      <c r="K17" s="265"/>
    </row>
    <row r="18" ht="15" customHeight="1">
      <c r="B18" s="268"/>
      <c r="C18" s="269"/>
      <c r="D18" s="269"/>
      <c r="E18" s="270" t="s">
        <v>532</v>
      </c>
      <c r="F18" s="267" t="s">
        <v>533</v>
      </c>
      <c r="G18" s="267"/>
      <c r="H18" s="267"/>
      <c r="I18" s="267"/>
      <c r="J18" s="267"/>
      <c r="K18" s="265"/>
    </row>
    <row r="19" ht="15" customHeight="1">
      <c r="B19" s="268"/>
      <c r="C19" s="269"/>
      <c r="D19" s="269"/>
      <c r="E19" s="270" t="s">
        <v>534</v>
      </c>
      <c r="F19" s="267" t="s">
        <v>535</v>
      </c>
      <c r="G19" s="267"/>
      <c r="H19" s="267"/>
      <c r="I19" s="267"/>
      <c r="J19" s="267"/>
      <c r="K19" s="265"/>
    </row>
    <row r="20" ht="15" customHeight="1">
      <c r="B20" s="268"/>
      <c r="C20" s="269"/>
      <c r="D20" s="269"/>
      <c r="E20" s="270" t="s">
        <v>536</v>
      </c>
      <c r="F20" s="267" t="s">
        <v>537</v>
      </c>
      <c r="G20" s="267"/>
      <c r="H20" s="267"/>
      <c r="I20" s="267"/>
      <c r="J20" s="267"/>
      <c r="K20" s="265"/>
    </row>
    <row r="21" ht="15" customHeight="1">
      <c r="B21" s="268"/>
      <c r="C21" s="269"/>
      <c r="D21" s="269"/>
      <c r="E21" s="270" t="s">
        <v>538</v>
      </c>
      <c r="F21" s="267" t="s">
        <v>539</v>
      </c>
      <c r="G21" s="267"/>
      <c r="H21" s="267"/>
      <c r="I21" s="267"/>
      <c r="J21" s="267"/>
      <c r="K21" s="265"/>
    </row>
    <row r="22" ht="12.75" customHeight="1">
      <c r="B22" s="268"/>
      <c r="C22" s="269"/>
      <c r="D22" s="269"/>
      <c r="E22" s="269"/>
      <c r="F22" s="269"/>
      <c r="G22" s="269"/>
      <c r="H22" s="269"/>
      <c r="I22" s="269"/>
      <c r="J22" s="269"/>
      <c r="K22" s="265"/>
    </row>
    <row r="23" ht="15" customHeight="1">
      <c r="B23" s="268"/>
      <c r="C23" s="267" t="s">
        <v>540</v>
      </c>
      <c r="D23" s="267"/>
      <c r="E23" s="267"/>
      <c r="F23" s="267"/>
      <c r="G23" s="267"/>
      <c r="H23" s="267"/>
      <c r="I23" s="267"/>
      <c r="J23" s="267"/>
      <c r="K23" s="265"/>
    </row>
    <row r="24" ht="15" customHeight="1">
      <c r="B24" s="268"/>
      <c r="C24" s="267" t="s">
        <v>541</v>
      </c>
      <c r="D24" s="267"/>
      <c r="E24" s="267"/>
      <c r="F24" s="267"/>
      <c r="G24" s="267"/>
      <c r="H24" s="267"/>
      <c r="I24" s="267"/>
      <c r="J24" s="267"/>
      <c r="K24" s="265"/>
    </row>
    <row r="25" ht="15" customHeight="1">
      <c r="B25" s="268"/>
      <c r="C25" s="267"/>
      <c r="D25" s="267" t="s">
        <v>542</v>
      </c>
      <c r="E25" s="267"/>
      <c r="F25" s="267"/>
      <c r="G25" s="267"/>
      <c r="H25" s="267"/>
      <c r="I25" s="267"/>
      <c r="J25" s="267"/>
      <c r="K25" s="265"/>
    </row>
    <row r="26" ht="15" customHeight="1">
      <c r="B26" s="268"/>
      <c r="C26" s="269"/>
      <c r="D26" s="267" t="s">
        <v>543</v>
      </c>
      <c r="E26" s="267"/>
      <c r="F26" s="267"/>
      <c r="G26" s="267"/>
      <c r="H26" s="267"/>
      <c r="I26" s="267"/>
      <c r="J26" s="267"/>
      <c r="K26" s="265"/>
    </row>
    <row r="27" ht="12.75" customHeight="1">
      <c r="B27" s="268"/>
      <c r="C27" s="269"/>
      <c r="D27" s="269"/>
      <c r="E27" s="269"/>
      <c r="F27" s="269"/>
      <c r="G27" s="269"/>
      <c r="H27" s="269"/>
      <c r="I27" s="269"/>
      <c r="J27" s="269"/>
      <c r="K27" s="265"/>
    </row>
    <row r="28" ht="15" customHeight="1">
      <c r="B28" s="268"/>
      <c r="C28" s="269"/>
      <c r="D28" s="267" t="s">
        <v>544</v>
      </c>
      <c r="E28" s="267"/>
      <c r="F28" s="267"/>
      <c r="G28" s="267"/>
      <c r="H28" s="267"/>
      <c r="I28" s="267"/>
      <c r="J28" s="267"/>
      <c r="K28" s="265"/>
    </row>
    <row r="29" ht="15" customHeight="1">
      <c r="B29" s="268"/>
      <c r="C29" s="269"/>
      <c r="D29" s="267" t="s">
        <v>545</v>
      </c>
      <c r="E29" s="267"/>
      <c r="F29" s="267"/>
      <c r="G29" s="267"/>
      <c r="H29" s="267"/>
      <c r="I29" s="267"/>
      <c r="J29" s="267"/>
      <c r="K29" s="265"/>
    </row>
    <row r="30" ht="12.75" customHeight="1">
      <c r="B30" s="268"/>
      <c r="C30" s="269"/>
      <c r="D30" s="269"/>
      <c r="E30" s="269"/>
      <c r="F30" s="269"/>
      <c r="G30" s="269"/>
      <c r="H30" s="269"/>
      <c r="I30" s="269"/>
      <c r="J30" s="269"/>
      <c r="K30" s="265"/>
    </row>
    <row r="31" ht="15" customHeight="1">
      <c r="B31" s="268"/>
      <c r="C31" s="269"/>
      <c r="D31" s="267" t="s">
        <v>546</v>
      </c>
      <c r="E31" s="267"/>
      <c r="F31" s="267"/>
      <c r="G31" s="267"/>
      <c r="H31" s="267"/>
      <c r="I31" s="267"/>
      <c r="J31" s="267"/>
      <c r="K31" s="265"/>
    </row>
    <row r="32" ht="15" customHeight="1">
      <c r="B32" s="268"/>
      <c r="C32" s="269"/>
      <c r="D32" s="267" t="s">
        <v>547</v>
      </c>
      <c r="E32" s="267"/>
      <c r="F32" s="267"/>
      <c r="G32" s="267"/>
      <c r="H32" s="267"/>
      <c r="I32" s="267"/>
      <c r="J32" s="267"/>
      <c r="K32" s="265"/>
    </row>
    <row r="33" ht="15" customHeight="1">
      <c r="B33" s="268"/>
      <c r="C33" s="269"/>
      <c r="D33" s="267" t="s">
        <v>548</v>
      </c>
      <c r="E33" s="267"/>
      <c r="F33" s="267"/>
      <c r="G33" s="267"/>
      <c r="H33" s="267"/>
      <c r="I33" s="267"/>
      <c r="J33" s="267"/>
      <c r="K33" s="265"/>
    </row>
    <row r="34" ht="15" customHeight="1">
      <c r="B34" s="268"/>
      <c r="C34" s="269"/>
      <c r="D34" s="267"/>
      <c r="E34" s="271" t="s">
        <v>113</v>
      </c>
      <c r="F34" s="267"/>
      <c r="G34" s="267" t="s">
        <v>549</v>
      </c>
      <c r="H34" s="267"/>
      <c r="I34" s="267"/>
      <c r="J34" s="267"/>
      <c r="K34" s="265"/>
    </row>
    <row r="35" ht="30.75" customHeight="1">
      <c r="B35" s="268"/>
      <c r="C35" s="269"/>
      <c r="D35" s="267"/>
      <c r="E35" s="271" t="s">
        <v>550</v>
      </c>
      <c r="F35" s="267"/>
      <c r="G35" s="267" t="s">
        <v>551</v>
      </c>
      <c r="H35" s="267"/>
      <c r="I35" s="267"/>
      <c r="J35" s="267"/>
      <c r="K35" s="265"/>
    </row>
    <row r="36" ht="15" customHeight="1">
      <c r="B36" s="268"/>
      <c r="C36" s="269"/>
      <c r="D36" s="267"/>
      <c r="E36" s="271" t="s">
        <v>55</v>
      </c>
      <c r="F36" s="267"/>
      <c r="G36" s="267" t="s">
        <v>552</v>
      </c>
      <c r="H36" s="267"/>
      <c r="I36" s="267"/>
      <c r="J36" s="267"/>
      <c r="K36" s="265"/>
    </row>
    <row r="37" ht="15" customHeight="1">
      <c r="B37" s="268"/>
      <c r="C37" s="269"/>
      <c r="D37" s="267"/>
      <c r="E37" s="271" t="s">
        <v>114</v>
      </c>
      <c r="F37" s="267"/>
      <c r="G37" s="267" t="s">
        <v>553</v>
      </c>
      <c r="H37" s="267"/>
      <c r="I37" s="267"/>
      <c r="J37" s="267"/>
      <c r="K37" s="265"/>
    </row>
    <row r="38" ht="15" customHeight="1">
      <c r="B38" s="268"/>
      <c r="C38" s="269"/>
      <c r="D38" s="267"/>
      <c r="E38" s="271" t="s">
        <v>115</v>
      </c>
      <c r="F38" s="267"/>
      <c r="G38" s="267" t="s">
        <v>554</v>
      </c>
      <c r="H38" s="267"/>
      <c r="I38" s="267"/>
      <c r="J38" s="267"/>
      <c r="K38" s="265"/>
    </row>
    <row r="39" ht="15" customHeight="1">
      <c r="B39" s="268"/>
      <c r="C39" s="269"/>
      <c r="D39" s="267"/>
      <c r="E39" s="271" t="s">
        <v>116</v>
      </c>
      <c r="F39" s="267"/>
      <c r="G39" s="267" t="s">
        <v>555</v>
      </c>
      <c r="H39" s="267"/>
      <c r="I39" s="267"/>
      <c r="J39" s="267"/>
      <c r="K39" s="265"/>
    </row>
    <row r="40" ht="15" customHeight="1">
      <c r="B40" s="268"/>
      <c r="C40" s="269"/>
      <c r="D40" s="267"/>
      <c r="E40" s="271" t="s">
        <v>556</v>
      </c>
      <c r="F40" s="267"/>
      <c r="G40" s="267" t="s">
        <v>557</v>
      </c>
      <c r="H40" s="267"/>
      <c r="I40" s="267"/>
      <c r="J40" s="267"/>
      <c r="K40" s="265"/>
    </row>
    <row r="41" ht="15" customHeight="1">
      <c r="B41" s="268"/>
      <c r="C41" s="269"/>
      <c r="D41" s="267"/>
      <c r="E41" s="271"/>
      <c r="F41" s="267"/>
      <c r="G41" s="267" t="s">
        <v>558</v>
      </c>
      <c r="H41" s="267"/>
      <c r="I41" s="267"/>
      <c r="J41" s="267"/>
      <c r="K41" s="265"/>
    </row>
    <row r="42" ht="15" customHeight="1">
      <c r="B42" s="268"/>
      <c r="C42" s="269"/>
      <c r="D42" s="267"/>
      <c r="E42" s="271" t="s">
        <v>559</v>
      </c>
      <c r="F42" s="267"/>
      <c r="G42" s="267" t="s">
        <v>560</v>
      </c>
      <c r="H42" s="267"/>
      <c r="I42" s="267"/>
      <c r="J42" s="267"/>
      <c r="K42" s="265"/>
    </row>
    <row r="43" ht="15" customHeight="1">
      <c r="B43" s="268"/>
      <c r="C43" s="269"/>
      <c r="D43" s="267"/>
      <c r="E43" s="271" t="s">
        <v>118</v>
      </c>
      <c r="F43" s="267"/>
      <c r="G43" s="267" t="s">
        <v>561</v>
      </c>
      <c r="H43" s="267"/>
      <c r="I43" s="267"/>
      <c r="J43" s="267"/>
      <c r="K43" s="265"/>
    </row>
    <row r="44" ht="12.75" customHeight="1">
      <c r="B44" s="268"/>
      <c r="C44" s="269"/>
      <c r="D44" s="267"/>
      <c r="E44" s="267"/>
      <c r="F44" s="267"/>
      <c r="G44" s="267"/>
      <c r="H44" s="267"/>
      <c r="I44" s="267"/>
      <c r="J44" s="267"/>
      <c r="K44" s="265"/>
    </row>
    <row r="45" ht="15" customHeight="1">
      <c r="B45" s="268"/>
      <c r="C45" s="269"/>
      <c r="D45" s="267" t="s">
        <v>562</v>
      </c>
      <c r="E45" s="267"/>
      <c r="F45" s="267"/>
      <c r="G45" s="267"/>
      <c r="H45" s="267"/>
      <c r="I45" s="267"/>
      <c r="J45" s="267"/>
      <c r="K45" s="265"/>
    </row>
    <row r="46" ht="15" customHeight="1">
      <c r="B46" s="268"/>
      <c r="C46" s="269"/>
      <c r="D46" s="269"/>
      <c r="E46" s="267" t="s">
        <v>563</v>
      </c>
      <c r="F46" s="267"/>
      <c r="G46" s="267"/>
      <c r="H46" s="267"/>
      <c r="I46" s="267"/>
      <c r="J46" s="267"/>
      <c r="K46" s="265"/>
    </row>
    <row r="47" ht="15" customHeight="1">
      <c r="B47" s="268"/>
      <c r="C47" s="269"/>
      <c r="D47" s="269"/>
      <c r="E47" s="267" t="s">
        <v>564</v>
      </c>
      <c r="F47" s="267"/>
      <c r="G47" s="267"/>
      <c r="H47" s="267"/>
      <c r="I47" s="267"/>
      <c r="J47" s="267"/>
      <c r="K47" s="265"/>
    </row>
    <row r="48" ht="15" customHeight="1">
      <c r="B48" s="268"/>
      <c r="C48" s="269"/>
      <c r="D48" s="269"/>
      <c r="E48" s="267" t="s">
        <v>565</v>
      </c>
      <c r="F48" s="267"/>
      <c r="G48" s="267"/>
      <c r="H48" s="267"/>
      <c r="I48" s="267"/>
      <c r="J48" s="267"/>
      <c r="K48" s="265"/>
    </row>
    <row r="49" ht="15" customHeight="1">
      <c r="B49" s="268"/>
      <c r="C49" s="269"/>
      <c r="D49" s="267" t="s">
        <v>566</v>
      </c>
      <c r="E49" s="267"/>
      <c r="F49" s="267"/>
      <c r="G49" s="267"/>
      <c r="H49" s="267"/>
      <c r="I49" s="267"/>
      <c r="J49" s="267"/>
      <c r="K49" s="265"/>
    </row>
    <row r="50" ht="25.5" customHeight="1">
      <c r="B50" s="263"/>
      <c r="C50" s="264" t="s">
        <v>567</v>
      </c>
      <c r="D50" s="264"/>
      <c r="E50" s="264"/>
      <c r="F50" s="264"/>
      <c r="G50" s="264"/>
      <c r="H50" s="264"/>
      <c r="I50" s="264"/>
      <c r="J50" s="264"/>
      <c r="K50" s="265"/>
    </row>
    <row r="51" ht="5.25" customHeight="1">
      <c r="B51" s="263"/>
      <c r="C51" s="266"/>
      <c r="D51" s="266"/>
      <c r="E51" s="266"/>
      <c r="F51" s="266"/>
      <c r="G51" s="266"/>
      <c r="H51" s="266"/>
      <c r="I51" s="266"/>
      <c r="J51" s="266"/>
      <c r="K51" s="265"/>
    </row>
    <row r="52" ht="15" customHeight="1">
      <c r="B52" s="263"/>
      <c r="C52" s="267" t="s">
        <v>568</v>
      </c>
      <c r="D52" s="267"/>
      <c r="E52" s="267"/>
      <c r="F52" s="267"/>
      <c r="G52" s="267"/>
      <c r="H52" s="267"/>
      <c r="I52" s="267"/>
      <c r="J52" s="267"/>
      <c r="K52" s="265"/>
    </row>
    <row r="53" ht="15" customHeight="1">
      <c r="B53" s="263"/>
      <c r="C53" s="267" t="s">
        <v>569</v>
      </c>
      <c r="D53" s="267"/>
      <c r="E53" s="267"/>
      <c r="F53" s="267"/>
      <c r="G53" s="267"/>
      <c r="H53" s="267"/>
      <c r="I53" s="267"/>
      <c r="J53" s="267"/>
      <c r="K53" s="265"/>
    </row>
    <row r="54" ht="12.75" customHeight="1">
      <c r="B54" s="263"/>
      <c r="C54" s="267"/>
      <c r="D54" s="267"/>
      <c r="E54" s="267"/>
      <c r="F54" s="267"/>
      <c r="G54" s="267"/>
      <c r="H54" s="267"/>
      <c r="I54" s="267"/>
      <c r="J54" s="267"/>
      <c r="K54" s="265"/>
    </row>
    <row r="55" ht="15" customHeight="1">
      <c r="B55" s="263"/>
      <c r="C55" s="267" t="s">
        <v>570</v>
      </c>
      <c r="D55" s="267"/>
      <c r="E55" s="267"/>
      <c r="F55" s="267"/>
      <c r="G55" s="267"/>
      <c r="H55" s="267"/>
      <c r="I55" s="267"/>
      <c r="J55" s="267"/>
      <c r="K55" s="265"/>
    </row>
    <row r="56" ht="15" customHeight="1">
      <c r="B56" s="263"/>
      <c r="C56" s="269"/>
      <c r="D56" s="267" t="s">
        <v>571</v>
      </c>
      <c r="E56" s="267"/>
      <c r="F56" s="267"/>
      <c r="G56" s="267"/>
      <c r="H56" s="267"/>
      <c r="I56" s="267"/>
      <c r="J56" s="267"/>
      <c r="K56" s="265"/>
    </row>
    <row r="57" ht="15" customHeight="1">
      <c r="B57" s="263"/>
      <c r="C57" s="269"/>
      <c r="D57" s="267" t="s">
        <v>572</v>
      </c>
      <c r="E57" s="267"/>
      <c r="F57" s="267"/>
      <c r="G57" s="267"/>
      <c r="H57" s="267"/>
      <c r="I57" s="267"/>
      <c r="J57" s="267"/>
      <c r="K57" s="265"/>
    </row>
    <row r="58" ht="15" customHeight="1">
      <c r="B58" s="263"/>
      <c r="C58" s="269"/>
      <c r="D58" s="267" t="s">
        <v>573</v>
      </c>
      <c r="E58" s="267"/>
      <c r="F58" s="267"/>
      <c r="G58" s="267"/>
      <c r="H58" s="267"/>
      <c r="I58" s="267"/>
      <c r="J58" s="267"/>
      <c r="K58" s="265"/>
    </row>
    <row r="59" ht="15" customHeight="1">
      <c r="B59" s="263"/>
      <c r="C59" s="269"/>
      <c r="D59" s="267" t="s">
        <v>574</v>
      </c>
      <c r="E59" s="267"/>
      <c r="F59" s="267"/>
      <c r="G59" s="267"/>
      <c r="H59" s="267"/>
      <c r="I59" s="267"/>
      <c r="J59" s="267"/>
      <c r="K59" s="265"/>
    </row>
    <row r="60" ht="15" customHeight="1">
      <c r="B60" s="263"/>
      <c r="C60" s="269"/>
      <c r="D60" s="272" t="s">
        <v>575</v>
      </c>
      <c r="E60" s="272"/>
      <c r="F60" s="272"/>
      <c r="G60" s="272"/>
      <c r="H60" s="272"/>
      <c r="I60" s="272"/>
      <c r="J60" s="272"/>
      <c r="K60" s="265"/>
    </row>
    <row r="61" ht="15" customHeight="1">
      <c r="B61" s="263"/>
      <c r="C61" s="269"/>
      <c r="D61" s="267" t="s">
        <v>576</v>
      </c>
      <c r="E61" s="267"/>
      <c r="F61" s="267"/>
      <c r="G61" s="267"/>
      <c r="H61" s="267"/>
      <c r="I61" s="267"/>
      <c r="J61" s="267"/>
      <c r="K61" s="265"/>
    </row>
    <row r="62" ht="12.75" customHeight="1">
      <c r="B62" s="263"/>
      <c r="C62" s="269"/>
      <c r="D62" s="269"/>
      <c r="E62" s="273"/>
      <c r="F62" s="269"/>
      <c r="G62" s="269"/>
      <c r="H62" s="269"/>
      <c r="I62" s="269"/>
      <c r="J62" s="269"/>
      <c r="K62" s="265"/>
    </row>
    <row r="63" ht="15" customHeight="1">
      <c r="B63" s="263"/>
      <c r="C63" s="269"/>
      <c r="D63" s="267" t="s">
        <v>577</v>
      </c>
      <c r="E63" s="267"/>
      <c r="F63" s="267"/>
      <c r="G63" s="267"/>
      <c r="H63" s="267"/>
      <c r="I63" s="267"/>
      <c r="J63" s="267"/>
      <c r="K63" s="265"/>
    </row>
    <row r="64" ht="15" customHeight="1">
      <c r="B64" s="263"/>
      <c r="C64" s="269"/>
      <c r="D64" s="272" t="s">
        <v>578</v>
      </c>
      <c r="E64" s="272"/>
      <c r="F64" s="272"/>
      <c r="G64" s="272"/>
      <c r="H64" s="272"/>
      <c r="I64" s="272"/>
      <c r="J64" s="272"/>
      <c r="K64" s="265"/>
    </row>
    <row r="65" ht="15" customHeight="1">
      <c r="B65" s="263"/>
      <c r="C65" s="269"/>
      <c r="D65" s="267" t="s">
        <v>579</v>
      </c>
      <c r="E65" s="267"/>
      <c r="F65" s="267"/>
      <c r="G65" s="267"/>
      <c r="H65" s="267"/>
      <c r="I65" s="267"/>
      <c r="J65" s="267"/>
      <c r="K65" s="265"/>
    </row>
    <row r="66" ht="15" customHeight="1">
      <c r="B66" s="263"/>
      <c r="C66" s="269"/>
      <c r="D66" s="267" t="s">
        <v>580</v>
      </c>
      <c r="E66" s="267"/>
      <c r="F66" s="267"/>
      <c r="G66" s="267"/>
      <c r="H66" s="267"/>
      <c r="I66" s="267"/>
      <c r="J66" s="267"/>
      <c r="K66" s="265"/>
    </row>
    <row r="67" ht="15" customHeight="1">
      <c r="B67" s="263"/>
      <c r="C67" s="269"/>
      <c r="D67" s="267" t="s">
        <v>581</v>
      </c>
      <c r="E67" s="267"/>
      <c r="F67" s="267"/>
      <c r="G67" s="267"/>
      <c r="H67" s="267"/>
      <c r="I67" s="267"/>
      <c r="J67" s="267"/>
      <c r="K67" s="265"/>
    </row>
    <row r="68" ht="15" customHeight="1">
      <c r="B68" s="263"/>
      <c r="C68" s="269"/>
      <c r="D68" s="267" t="s">
        <v>582</v>
      </c>
      <c r="E68" s="267"/>
      <c r="F68" s="267"/>
      <c r="G68" s="267"/>
      <c r="H68" s="267"/>
      <c r="I68" s="267"/>
      <c r="J68" s="267"/>
      <c r="K68" s="265"/>
    </row>
    <row r="69" ht="12.75" customHeight="1">
      <c r="B69" s="274"/>
      <c r="C69" s="275"/>
      <c r="D69" s="275"/>
      <c r="E69" s="275"/>
      <c r="F69" s="275"/>
      <c r="G69" s="275"/>
      <c r="H69" s="275"/>
      <c r="I69" s="275"/>
      <c r="J69" s="275"/>
      <c r="K69" s="276"/>
    </row>
    <row r="70" ht="18.75" customHeight="1">
      <c r="B70" s="277"/>
      <c r="C70" s="277"/>
      <c r="D70" s="277"/>
      <c r="E70" s="277"/>
      <c r="F70" s="277"/>
      <c r="G70" s="277"/>
      <c r="H70" s="277"/>
      <c r="I70" s="277"/>
      <c r="J70" s="277"/>
      <c r="K70" s="278"/>
    </row>
    <row r="71" ht="18.75" customHeight="1">
      <c r="B71" s="278"/>
      <c r="C71" s="278"/>
      <c r="D71" s="278"/>
      <c r="E71" s="278"/>
      <c r="F71" s="278"/>
      <c r="G71" s="278"/>
      <c r="H71" s="278"/>
      <c r="I71" s="278"/>
      <c r="J71" s="278"/>
      <c r="K71" s="278"/>
    </row>
    <row r="72" ht="7.5" customHeight="1">
      <c r="B72" s="279"/>
      <c r="C72" s="280"/>
      <c r="D72" s="280"/>
      <c r="E72" s="280"/>
      <c r="F72" s="280"/>
      <c r="G72" s="280"/>
      <c r="H72" s="280"/>
      <c r="I72" s="280"/>
      <c r="J72" s="280"/>
      <c r="K72" s="281"/>
    </row>
    <row r="73" ht="45" customHeight="1">
      <c r="B73" s="282"/>
      <c r="C73" s="283" t="s">
        <v>95</v>
      </c>
      <c r="D73" s="283"/>
      <c r="E73" s="283"/>
      <c r="F73" s="283"/>
      <c r="G73" s="283"/>
      <c r="H73" s="283"/>
      <c r="I73" s="283"/>
      <c r="J73" s="283"/>
      <c r="K73" s="284"/>
    </row>
    <row r="74" ht="17.25" customHeight="1">
      <c r="B74" s="282"/>
      <c r="C74" s="285" t="s">
        <v>583</v>
      </c>
      <c r="D74" s="285"/>
      <c r="E74" s="285"/>
      <c r="F74" s="285" t="s">
        <v>584</v>
      </c>
      <c r="G74" s="286"/>
      <c r="H74" s="285" t="s">
        <v>114</v>
      </c>
      <c r="I74" s="285" t="s">
        <v>59</v>
      </c>
      <c r="J74" s="285" t="s">
        <v>585</v>
      </c>
      <c r="K74" s="284"/>
    </row>
    <row r="75" ht="17.25" customHeight="1">
      <c r="B75" s="282"/>
      <c r="C75" s="287" t="s">
        <v>586</v>
      </c>
      <c r="D75" s="287"/>
      <c r="E75" s="287"/>
      <c r="F75" s="288" t="s">
        <v>587</v>
      </c>
      <c r="G75" s="289"/>
      <c r="H75" s="287"/>
      <c r="I75" s="287"/>
      <c r="J75" s="287" t="s">
        <v>588</v>
      </c>
      <c r="K75" s="284"/>
    </row>
    <row r="76" ht="5.25" customHeight="1">
      <c r="B76" s="282"/>
      <c r="C76" s="290"/>
      <c r="D76" s="290"/>
      <c r="E76" s="290"/>
      <c r="F76" s="290"/>
      <c r="G76" s="291"/>
      <c r="H76" s="290"/>
      <c r="I76" s="290"/>
      <c r="J76" s="290"/>
      <c r="K76" s="284"/>
    </row>
    <row r="77" ht="15" customHeight="1">
      <c r="B77" s="282"/>
      <c r="C77" s="271" t="s">
        <v>55</v>
      </c>
      <c r="D77" s="290"/>
      <c r="E77" s="290"/>
      <c r="F77" s="292" t="s">
        <v>589</v>
      </c>
      <c r="G77" s="291"/>
      <c r="H77" s="271" t="s">
        <v>590</v>
      </c>
      <c r="I77" s="271" t="s">
        <v>591</v>
      </c>
      <c r="J77" s="271">
        <v>20</v>
      </c>
      <c r="K77" s="284"/>
    </row>
    <row r="78" ht="15" customHeight="1">
      <c r="B78" s="282"/>
      <c r="C78" s="271" t="s">
        <v>592</v>
      </c>
      <c r="D78" s="271"/>
      <c r="E78" s="271"/>
      <c r="F78" s="292" t="s">
        <v>589</v>
      </c>
      <c r="G78" s="291"/>
      <c r="H78" s="271" t="s">
        <v>593</v>
      </c>
      <c r="I78" s="271" t="s">
        <v>591</v>
      </c>
      <c r="J78" s="271">
        <v>120</v>
      </c>
      <c r="K78" s="284"/>
    </row>
    <row r="79" ht="15" customHeight="1">
      <c r="B79" s="293"/>
      <c r="C79" s="271" t="s">
        <v>594</v>
      </c>
      <c r="D79" s="271"/>
      <c r="E79" s="271"/>
      <c r="F79" s="292" t="s">
        <v>595</v>
      </c>
      <c r="G79" s="291"/>
      <c r="H79" s="271" t="s">
        <v>596</v>
      </c>
      <c r="I79" s="271" t="s">
        <v>591</v>
      </c>
      <c r="J79" s="271">
        <v>50</v>
      </c>
      <c r="K79" s="284"/>
    </row>
    <row r="80" ht="15" customHeight="1">
      <c r="B80" s="293"/>
      <c r="C80" s="271" t="s">
        <v>597</v>
      </c>
      <c r="D80" s="271"/>
      <c r="E80" s="271"/>
      <c r="F80" s="292" t="s">
        <v>589</v>
      </c>
      <c r="G80" s="291"/>
      <c r="H80" s="271" t="s">
        <v>598</v>
      </c>
      <c r="I80" s="271" t="s">
        <v>599</v>
      </c>
      <c r="J80" s="271"/>
      <c r="K80" s="284"/>
    </row>
    <row r="81" ht="15" customHeight="1">
      <c r="B81" s="293"/>
      <c r="C81" s="294" t="s">
        <v>600</v>
      </c>
      <c r="D81" s="294"/>
      <c r="E81" s="294"/>
      <c r="F81" s="295" t="s">
        <v>595</v>
      </c>
      <c r="G81" s="294"/>
      <c r="H81" s="294" t="s">
        <v>601</v>
      </c>
      <c r="I81" s="294" t="s">
        <v>591</v>
      </c>
      <c r="J81" s="294">
        <v>15</v>
      </c>
      <c r="K81" s="284"/>
    </row>
    <row r="82" ht="15" customHeight="1">
      <c r="B82" s="293"/>
      <c r="C82" s="294" t="s">
        <v>602</v>
      </c>
      <c r="D82" s="294"/>
      <c r="E82" s="294"/>
      <c r="F82" s="295" t="s">
        <v>595</v>
      </c>
      <c r="G82" s="294"/>
      <c r="H82" s="294" t="s">
        <v>603</v>
      </c>
      <c r="I82" s="294" t="s">
        <v>591</v>
      </c>
      <c r="J82" s="294">
        <v>15</v>
      </c>
      <c r="K82" s="284"/>
    </row>
    <row r="83" ht="15" customHeight="1">
      <c r="B83" s="293"/>
      <c r="C83" s="294" t="s">
        <v>604</v>
      </c>
      <c r="D83" s="294"/>
      <c r="E83" s="294"/>
      <c r="F83" s="295" t="s">
        <v>595</v>
      </c>
      <c r="G83" s="294"/>
      <c r="H83" s="294" t="s">
        <v>605</v>
      </c>
      <c r="I83" s="294" t="s">
        <v>591</v>
      </c>
      <c r="J83" s="294">
        <v>20</v>
      </c>
      <c r="K83" s="284"/>
    </row>
    <row r="84" ht="15" customHeight="1">
      <c r="B84" s="293"/>
      <c r="C84" s="294" t="s">
        <v>606</v>
      </c>
      <c r="D84" s="294"/>
      <c r="E84" s="294"/>
      <c r="F84" s="295" t="s">
        <v>595</v>
      </c>
      <c r="G84" s="294"/>
      <c r="H84" s="294" t="s">
        <v>607</v>
      </c>
      <c r="I84" s="294" t="s">
        <v>591</v>
      </c>
      <c r="J84" s="294">
        <v>20</v>
      </c>
      <c r="K84" s="284"/>
    </row>
    <row r="85" ht="15" customHeight="1">
      <c r="B85" s="293"/>
      <c r="C85" s="271" t="s">
        <v>608</v>
      </c>
      <c r="D85" s="271"/>
      <c r="E85" s="271"/>
      <c r="F85" s="292" t="s">
        <v>595</v>
      </c>
      <c r="G85" s="291"/>
      <c r="H85" s="271" t="s">
        <v>609</v>
      </c>
      <c r="I85" s="271" t="s">
        <v>591</v>
      </c>
      <c r="J85" s="271">
        <v>50</v>
      </c>
      <c r="K85" s="284"/>
    </row>
    <row r="86" ht="15" customHeight="1">
      <c r="B86" s="293"/>
      <c r="C86" s="271" t="s">
        <v>610</v>
      </c>
      <c r="D86" s="271"/>
      <c r="E86" s="271"/>
      <c r="F86" s="292" t="s">
        <v>595</v>
      </c>
      <c r="G86" s="291"/>
      <c r="H86" s="271" t="s">
        <v>611</v>
      </c>
      <c r="I86" s="271" t="s">
        <v>591</v>
      </c>
      <c r="J86" s="271">
        <v>20</v>
      </c>
      <c r="K86" s="284"/>
    </row>
    <row r="87" ht="15" customHeight="1">
      <c r="B87" s="293"/>
      <c r="C87" s="271" t="s">
        <v>612</v>
      </c>
      <c r="D87" s="271"/>
      <c r="E87" s="271"/>
      <c r="F87" s="292" t="s">
        <v>595</v>
      </c>
      <c r="G87" s="291"/>
      <c r="H87" s="271" t="s">
        <v>613</v>
      </c>
      <c r="I87" s="271" t="s">
        <v>591</v>
      </c>
      <c r="J87" s="271">
        <v>20</v>
      </c>
      <c r="K87" s="284"/>
    </row>
    <row r="88" ht="15" customHeight="1">
      <c r="B88" s="293"/>
      <c r="C88" s="271" t="s">
        <v>614</v>
      </c>
      <c r="D88" s="271"/>
      <c r="E88" s="271"/>
      <c r="F88" s="292" t="s">
        <v>595</v>
      </c>
      <c r="G88" s="291"/>
      <c r="H88" s="271" t="s">
        <v>615</v>
      </c>
      <c r="I88" s="271" t="s">
        <v>591</v>
      </c>
      <c r="J88" s="271">
        <v>50</v>
      </c>
      <c r="K88" s="284"/>
    </row>
    <row r="89" ht="15" customHeight="1">
      <c r="B89" s="293"/>
      <c r="C89" s="271" t="s">
        <v>616</v>
      </c>
      <c r="D89" s="271"/>
      <c r="E89" s="271"/>
      <c r="F89" s="292" t="s">
        <v>595</v>
      </c>
      <c r="G89" s="291"/>
      <c r="H89" s="271" t="s">
        <v>616</v>
      </c>
      <c r="I89" s="271" t="s">
        <v>591</v>
      </c>
      <c r="J89" s="271">
        <v>50</v>
      </c>
      <c r="K89" s="284"/>
    </row>
    <row r="90" ht="15" customHeight="1">
      <c r="B90" s="293"/>
      <c r="C90" s="271" t="s">
        <v>119</v>
      </c>
      <c r="D90" s="271"/>
      <c r="E90" s="271"/>
      <c r="F90" s="292" t="s">
        <v>595</v>
      </c>
      <c r="G90" s="291"/>
      <c r="H90" s="271" t="s">
        <v>617</v>
      </c>
      <c r="I90" s="271" t="s">
        <v>591</v>
      </c>
      <c r="J90" s="271">
        <v>255</v>
      </c>
      <c r="K90" s="284"/>
    </row>
    <row r="91" ht="15" customHeight="1">
      <c r="B91" s="293"/>
      <c r="C91" s="271" t="s">
        <v>618</v>
      </c>
      <c r="D91" s="271"/>
      <c r="E91" s="271"/>
      <c r="F91" s="292" t="s">
        <v>589</v>
      </c>
      <c r="G91" s="291"/>
      <c r="H91" s="271" t="s">
        <v>619</v>
      </c>
      <c r="I91" s="271" t="s">
        <v>620</v>
      </c>
      <c r="J91" s="271"/>
      <c r="K91" s="284"/>
    </row>
    <row r="92" ht="15" customHeight="1">
      <c r="B92" s="293"/>
      <c r="C92" s="271" t="s">
        <v>621</v>
      </c>
      <c r="D92" s="271"/>
      <c r="E92" s="271"/>
      <c r="F92" s="292" t="s">
        <v>589</v>
      </c>
      <c r="G92" s="291"/>
      <c r="H92" s="271" t="s">
        <v>622</v>
      </c>
      <c r="I92" s="271" t="s">
        <v>623</v>
      </c>
      <c r="J92" s="271"/>
      <c r="K92" s="284"/>
    </row>
    <row r="93" ht="15" customHeight="1">
      <c r="B93" s="293"/>
      <c r="C93" s="271" t="s">
        <v>624</v>
      </c>
      <c r="D93" s="271"/>
      <c r="E93" s="271"/>
      <c r="F93" s="292" t="s">
        <v>589</v>
      </c>
      <c r="G93" s="291"/>
      <c r="H93" s="271" t="s">
        <v>624</v>
      </c>
      <c r="I93" s="271" t="s">
        <v>623</v>
      </c>
      <c r="J93" s="271"/>
      <c r="K93" s="284"/>
    </row>
    <row r="94" ht="15" customHeight="1">
      <c r="B94" s="293"/>
      <c r="C94" s="271" t="s">
        <v>40</v>
      </c>
      <c r="D94" s="271"/>
      <c r="E94" s="271"/>
      <c r="F94" s="292" t="s">
        <v>589</v>
      </c>
      <c r="G94" s="291"/>
      <c r="H94" s="271" t="s">
        <v>625</v>
      </c>
      <c r="I94" s="271" t="s">
        <v>623</v>
      </c>
      <c r="J94" s="271"/>
      <c r="K94" s="284"/>
    </row>
    <row r="95" ht="15" customHeight="1">
      <c r="B95" s="293"/>
      <c r="C95" s="271" t="s">
        <v>50</v>
      </c>
      <c r="D95" s="271"/>
      <c r="E95" s="271"/>
      <c r="F95" s="292" t="s">
        <v>589</v>
      </c>
      <c r="G95" s="291"/>
      <c r="H95" s="271" t="s">
        <v>626</v>
      </c>
      <c r="I95" s="271" t="s">
        <v>623</v>
      </c>
      <c r="J95" s="271"/>
      <c r="K95" s="284"/>
    </row>
    <row r="96" ht="15" customHeight="1">
      <c r="B96" s="296"/>
      <c r="C96" s="297"/>
      <c r="D96" s="297"/>
      <c r="E96" s="297"/>
      <c r="F96" s="297"/>
      <c r="G96" s="297"/>
      <c r="H96" s="297"/>
      <c r="I96" s="297"/>
      <c r="J96" s="297"/>
      <c r="K96" s="298"/>
    </row>
    <row r="97" ht="18.75" customHeight="1">
      <c r="B97" s="299"/>
      <c r="C97" s="300"/>
      <c r="D97" s="300"/>
      <c r="E97" s="300"/>
      <c r="F97" s="300"/>
      <c r="G97" s="300"/>
      <c r="H97" s="300"/>
      <c r="I97" s="300"/>
      <c r="J97" s="300"/>
      <c r="K97" s="299"/>
    </row>
    <row r="98" ht="18.75" customHeight="1">
      <c r="B98" s="278"/>
      <c r="C98" s="278"/>
      <c r="D98" s="278"/>
      <c r="E98" s="278"/>
      <c r="F98" s="278"/>
      <c r="G98" s="278"/>
      <c r="H98" s="278"/>
      <c r="I98" s="278"/>
      <c r="J98" s="278"/>
      <c r="K98" s="278"/>
    </row>
    <row r="99" ht="7.5" customHeight="1">
      <c r="B99" s="279"/>
      <c r="C99" s="280"/>
      <c r="D99" s="280"/>
      <c r="E99" s="280"/>
      <c r="F99" s="280"/>
      <c r="G99" s="280"/>
      <c r="H99" s="280"/>
      <c r="I99" s="280"/>
      <c r="J99" s="280"/>
      <c r="K99" s="281"/>
    </row>
    <row r="100" ht="45" customHeight="1">
      <c r="B100" s="282"/>
      <c r="C100" s="283" t="s">
        <v>627</v>
      </c>
      <c r="D100" s="283"/>
      <c r="E100" s="283"/>
      <c r="F100" s="283"/>
      <c r="G100" s="283"/>
      <c r="H100" s="283"/>
      <c r="I100" s="283"/>
      <c r="J100" s="283"/>
      <c r="K100" s="284"/>
    </row>
    <row r="101" ht="17.25" customHeight="1">
      <c r="B101" s="282"/>
      <c r="C101" s="285" t="s">
        <v>583</v>
      </c>
      <c r="D101" s="285"/>
      <c r="E101" s="285"/>
      <c r="F101" s="285" t="s">
        <v>584</v>
      </c>
      <c r="G101" s="286"/>
      <c r="H101" s="285" t="s">
        <v>114</v>
      </c>
      <c r="I101" s="285" t="s">
        <v>59</v>
      </c>
      <c r="J101" s="285" t="s">
        <v>585</v>
      </c>
      <c r="K101" s="284"/>
    </row>
    <row r="102" ht="17.25" customHeight="1">
      <c r="B102" s="282"/>
      <c r="C102" s="287" t="s">
        <v>586</v>
      </c>
      <c r="D102" s="287"/>
      <c r="E102" s="287"/>
      <c r="F102" s="288" t="s">
        <v>587</v>
      </c>
      <c r="G102" s="289"/>
      <c r="H102" s="287"/>
      <c r="I102" s="287"/>
      <c r="J102" s="287" t="s">
        <v>588</v>
      </c>
      <c r="K102" s="284"/>
    </row>
    <row r="103" ht="5.25" customHeight="1">
      <c r="B103" s="282"/>
      <c r="C103" s="285"/>
      <c r="D103" s="285"/>
      <c r="E103" s="285"/>
      <c r="F103" s="285"/>
      <c r="G103" s="301"/>
      <c r="H103" s="285"/>
      <c r="I103" s="285"/>
      <c r="J103" s="285"/>
      <c r="K103" s="284"/>
    </row>
    <row r="104" ht="15" customHeight="1">
      <c r="B104" s="282"/>
      <c r="C104" s="271" t="s">
        <v>55</v>
      </c>
      <c r="D104" s="290"/>
      <c r="E104" s="290"/>
      <c r="F104" s="292" t="s">
        <v>589</v>
      </c>
      <c r="G104" s="301"/>
      <c r="H104" s="271" t="s">
        <v>628</v>
      </c>
      <c r="I104" s="271" t="s">
        <v>591</v>
      </c>
      <c r="J104" s="271">
        <v>20</v>
      </c>
      <c r="K104" s="284"/>
    </row>
    <row r="105" ht="15" customHeight="1">
      <c r="B105" s="282"/>
      <c r="C105" s="271" t="s">
        <v>592</v>
      </c>
      <c r="D105" s="271"/>
      <c r="E105" s="271"/>
      <c r="F105" s="292" t="s">
        <v>589</v>
      </c>
      <c r="G105" s="271"/>
      <c r="H105" s="271" t="s">
        <v>628</v>
      </c>
      <c r="I105" s="271" t="s">
        <v>591</v>
      </c>
      <c r="J105" s="271">
        <v>120</v>
      </c>
      <c r="K105" s="284"/>
    </row>
    <row r="106" ht="15" customHeight="1">
      <c r="B106" s="293"/>
      <c r="C106" s="271" t="s">
        <v>594</v>
      </c>
      <c r="D106" s="271"/>
      <c r="E106" s="271"/>
      <c r="F106" s="292" t="s">
        <v>595</v>
      </c>
      <c r="G106" s="271"/>
      <c r="H106" s="271" t="s">
        <v>628</v>
      </c>
      <c r="I106" s="271" t="s">
        <v>591</v>
      </c>
      <c r="J106" s="271">
        <v>50</v>
      </c>
      <c r="K106" s="284"/>
    </row>
    <row r="107" ht="15" customHeight="1">
      <c r="B107" s="293"/>
      <c r="C107" s="271" t="s">
        <v>597</v>
      </c>
      <c r="D107" s="271"/>
      <c r="E107" s="271"/>
      <c r="F107" s="292" t="s">
        <v>589</v>
      </c>
      <c r="G107" s="271"/>
      <c r="H107" s="271" t="s">
        <v>628</v>
      </c>
      <c r="I107" s="271" t="s">
        <v>599</v>
      </c>
      <c r="J107" s="271"/>
      <c r="K107" s="284"/>
    </row>
    <row r="108" ht="15" customHeight="1">
      <c r="B108" s="293"/>
      <c r="C108" s="271" t="s">
        <v>608</v>
      </c>
      <c r="D108" s="271"/>
      <c r="E108" s="271"/>
      <c r="F108" s="292" t="s">
        <v>595</v>
      </c>
      <c r="G108" s="271"/>
      <c r="H108" s="271" t="s">
        <v>628</v>
      </c>
      <c r="I108" s="271" t="s">
        <v>591</v>
      </c>
      <c r="J108" s="271">
        <v>50</v>
      </c>
      <c r="K108" s="284"/>
    </row>
    <row r="109" ht="15" customHeight="1">
      <c r="B109" s="293"/>
      <c r="C109" s="271" t="s">
        <v>616</v>
      </c>
      <c r="D109" s="271"/>
      <c r="E109" s="271"/>
      <c r="F109" s="292" t="s">
        <v>595</v>
      </c>
      <c r="G109" s="271"/>
      <c r="H109" s="271" t="s">
        <v>628</v>
      </c>
      <c r="I109" s="271" t="s">
        <v>591</v>
      </c>
      <c r="J109" s="271">
        <v>50</v>
      </c>
      <c r="K109" s="284"/>
    </row>
    <row r="110" ht="15" customHeight="1">
      <c r="B110" s="293"/>
      <c r="C110" s="271" t="s">
        <v>614</v>
      </c>
      <c r="D110" s="271"/>
      <c r="E110" s="271"/>
      <c r="F110" s="292" t="s">
        <v>595</v>
      </c>
      <c r="G110" s="271"/>
      <c r="H110" s="271" t="s">
        <v>628</v>
      </c>
      <c r="I110" s="271" t="s">
        <v>591</v>
      </c>
      <c r="J110" s="271">
        <v>50</v>
      </c>
      <c r="K110" s="284"/>
    </row>
    <row r="111" ht="15" customHeight="1">
      <c r="B111" s="293"/>
      <c r="C111" s="271" t="s">
        <v>55</v>
      </c>
      <c r="D111" s="271"/>
      <c r="E111" s="271"/>
      <c r="F111" s="292" t="s">
        <v>589</v>
      </c>
      <c r="G111" s="271"/>
      <c r="H111" s="271" t="s">
        <v>629</v>
      </c>
      <c r="I111" s="271" t="s">
        <v>591</v>
      </c>
      <c r="J111" s="271">
        <v>20</v>
      </c>
      <c r="K111" s="284"/>
    </row>
    <row r="112" ht="15" customHeight="1">
      <c r="B112" s="293"/>
      <c r="C112" s="271" t="s">
        <v>630</v>
      </c>
      <c r="D112" s="271"/>
      <c r="E112" s="271"/>
      <c r="F112" s="292" t="s">
        <v>589</v>
      </c>
      <c r="G112" s="271"/>
      <c r="H112" s="271" t="s">
        <v>631</v>
      </c>
      <c r="I112" s="271" t="s">
        <v>591</v>
      </c>
      <c r="J112" s="271">
        <v>120</v>
      </c>
      <c r="K112" s="284"/>
    </row>
    <row r="113" ht="15" customHeight="1">
      <c r="B113" s="293"/>
      <c r="C113" s="271" t="s">
        <v>40</v>
      </c>
      <c r="D113" s="271"/>
      <c r="E113" s="271"/>
      <c r="F113" s="292" t="s">
        <v>589</v>
      </c>
      <c r="G113" s="271"/>
      <c r="H113" s="271" t="s">
        <v>632</v>
      </c>
      <c r="I113" s="271" t="s">
        <v>623</v>
      </c>
      <c r="J113" s="271"/>
      <c r="K113" s="284"/>
    </row>
    <row r="114" ht="15" customHeight="1">
      <c r="B114" s="293"/>
      <c r="C114" s="271" t="s">
        <v>50</v>
      </c>
      <c r="D114" s="271"/>
      <c r="E114" s="271"/>
      <c r="F114" s="292" t="s">
        <v>589</v>
      </c>
      <c r="G114" s="271"/>
      <c r="H114" s="271" t="s">
        <v>633</v>
      </c>
      <c r="I114" s="271" t="s">
        <v>623</v>
      </c>
      <c r="J114" s="271"/>
      <c r="K114" s="284"/>
    </row>
    <row r="115" ht="15" customHeight="1">
      <c r="B115" s="293"/>
      <c r="C115" s="271" t="s">
        <v>59</v>
      </c>
      <c r="D115" s="271"/>
      <c r="E115" s="271"/>
      <c r="F115" s="292" t="s">
        <v>589</v>
      </c>
      <c r="G115" s="271"/>
      <c r="H115" s="271" t="s">
        <v>634</v>
      </c>
      <c r="I115" s="271" t="s">
        <v>635</v>
      </c>
      <c r="J115" s="271"/>
      <c r="K115" s="284"/>
    </row>
    <row r="116" ht="15" customHeight="1">
      <c r="B116" s="296"/>
      <c r="C116" s="302"/>
      <c r="D116" s="302"/>
      <c r="E116" s="302"/>
      <c r="F116" s="302"/>
      <c r="G116" s="302"/>
      <c r="H116" s="302"/>
      <c r="I116" s="302"/>
      <c r="J116" s="302"/>
      <c r="K116" s="298"/>
    </row>
    <row r="117" ht="18.75" customHeight="1">
      <c r="B117" s="303"/>
      <c r="C117" s="267"/>
      <c r="D117" s="267"/>
      <c r="E117" s="267"/>
      <c r="F117" s="304"/>
      <c r="G117" s="267"/>
      <c r="H117" s="267"/>
      <c r="I117" s="267"/>
      <c r="J117" s="267"/>
      <c r="K117" s="303"/>
    </row>
    <row r="118" ht="18.75" customHeight="1">
      <c r="B118" s="278"/>
      <c r="C118" s="278"/>
      <c r="D118" s="278"/>
      <c r="E118" s="278"/>
      <c r="F118" s="278"/>
      <c r="G118" s="278"/>
      <c r="H118" s="278"/>
      <c r="I118" s="278"/>
      <c r="J118" s="278"/>
      <c r="K118" s="278"/>
    </row>
    <row r="119" ht="7.5" customHeight="1">
      <c r="B119" s="305"/>
      <c r="C119" s="306"/>
      <c r="D119" s="306"/>
      <c r="E119" s="306"/>
      <c r="F119" s="306"/>
      <c r="G119" s="306"/>
      <c r="H119" s="306"/>
      <c r="I119" s="306"/>
      <c r="J119" s="306"/>
      <c r="K119" s="307"/>
    </row>
    <row r="120" ht="45" customHeight="1">
      <c r="B120" s="308"/>
      <c r="C120" s="261" t="s">
        <v>636</v>
      </c>
      <c r="D120" s="261"/>
      <c r="E120" s="261"/>
      <c r="F120" s="261"/>
      <c r="G120" s="261"/>
      <c r="H120" s="261"/>
      <c r="I120" s="261"/>
      <c r="J120" s="261"/>
      <c r="K120" s="309"/>
    </row>
    <row r="121" ht="17.25" customHeight="1">
      <c r="B121" s="310"/>
      <c r="C121" s="285" t="s">
        <v>583</v>
      </c>
      <c r="D121" s="285"/>
      <c r="E121" s="285"/>
      <c r="F121" s="285" t="s">
        <v>584</v>
      </c>
      <c r="G121" s="286"/>
      <c r="H121" s="285" t="s">
        <v>114</v>
      </c>
      <c r="I121" s="285" t="s">
        <v>59</v>
      </c>
      <c r="J121" s="285" t="s">
        <v>585</v>
      </c>
      <c r="K121" s="311"/>
    </row>
    <row r="122" ht="17.25" customHeight="1">
      <c r="B122" s="310"/>
      <c r="C122" s="287" t="s">
        <v>586</v>
      </c>
      <c r="D122" s="287"/>
      <c r="E122" s="287"/>
      <c r="F122" s="288" t="s">
        <v>587</v>
      </c>
      <c r="G122" s="289"/>
      <c r="H122" s="287"/>
      <c r="I122" s="287"/>
      <c r="J122" s="287" t="s">
        <v>588</v>
      </c>
      <c r="K122" s="311"/>
    </row>
    <row r="123" ht="5.25" customHeight="1">
      <c r="B123" s="312"/>
      <c r="C123" s="290"/>
      <c r="D123" s="290"/>
      <c r="E123" s="290"/>
      <c r="F123" s="290"/>
      <c r="G123" s="271"/>
      <c r="H123" s="290"/>
      <c r="I123" s="290"/>
      <c r="J123" s="290"/>
      <c r="K123" s="313"/>
    </row>
    <row r="124" ht="15" customHeight="1">
      <c r="B124" s="312"/>
      <c r="C124" s="271" t="s">
        <v>592</v>
      </c>
      <c r="D124" s="290"/>
      <c r="E124" s="290"/>
      <c r="F124" s="292" t="s">
        <v>589</v>
      </c>
      <c r="G124" s="271"/>
      <c r="H124" s="271" t="s">
        <v>628</v>
      </c>
      <c r="I124" s="271" t="s">
        <v>591</v>
      </c>
      <c r="J124" s="271">
        <v>120</v>
      </c>
      <c r="K124" s="314"/>
    </row>
    <row r="125" ht="15" customHeight="1">
      <c r="B125" s="312"/>
      <c r="C125" s="271" t="s">
        <v>637</v>
      </c>
      <c r="D125" s="271"/>
      <c r="E125" s="271"/>
      <c r="F125" s="292" t="s">
        <v>589</v>
      </c>
      <c r="G125" s="271"/>
      <c r="H125" s="271" t="s">
        <v>638</v>
      </c>
      <c r="I125" s="271" t="s">
        <v>591</v>
      </c>
      <c r="J125" s="271" t="s">
        <v>639</v>
      </c>
      <c r="K125" s="314"/>
    </row>
    <row r="126" ht="15" customHeight="1">
      <c r="B126" s="312"/>
      <c r="C126" s="271" t="s">
        <v>538</v>
      </c>
      <c r="D126" s="271"/>
      <c r="E126" s="271"/>
      <c r="F126" s="292" t="s">
        <v>589</v>
      </c>
      <c r="G126" s="271"/>
      <c r="H126" s="271" t="s">
        <v>640</v>
      </c>
      <c r="I126" s="271" t="s">
        <v>591</v>
      </c>
      <c r="J126" s="271" t="s">
        <v>639</v>
      </c>
      <c r="K126" s="314"/>
    </row>
    <row r="127" ht="15" customHeight="1">
      <c r="B127" s="312"/>
      <c r="C127" s="271" t="s">
        <v>600</v>
      </c>
      <c r="D127" s="271"/>
      <c r="E127" s="271"/>
      <c r="F127" s="292" t="s">
        <v>595</v>
      </c>
      <c r="G127" s="271"/>
      <c r="H127" s="271" t="s">
        <v>601</v>
      </c>
      <c r="I127" s="271" t="s">
        <v>591</v>
      </c>
      <c r="J127" s="271">
        <v>15</v>
      </c>
      <c r="K127" s="314"/>
    </row>
    <row r="128" ht="15" customHeight="1">
      <c r="B128" s="312"/>
      <c r="C128" s="294" t="s">
        <v>602</v>
      </c>
      <c r="D128" s="294"/>
      <c r="E128" s="294"/>
      <c r="F128" s="295" t="s">
        <v>595</v>
      </c>
      <c r="G128" s="294"/>
      <c r="H128" s="294" t="s">
        <v>603</v>
      </c>
      <c r="I128" s="294" t="s">
        <v>591</v>
      </c>
      <c r="J128" s="294">
        <v>15</v>
      </c>
      <c r="K128" s="314"/>
    </row>
    <row r="129" ht="15" customHeight="1">
      <c r="B129" s="312"/>
      <c r="C129" s="294" t="s">
        <v>604</v>
      </c>
      <c r="D129" s="294"/>
      <c r="E129" s="294"/>
      <c r="F129" s="295" t="s">
        <v>595</v>
      </c>
      <c r="G129" s="294"/>
      <c r="H129" s="294" t="s">
        <v>605</v>
      </c>
      <c r="I129" s="294" t="s">
        <v>591</v>
      </c>
      <c r="J129" s="294">
        <v>20</v>
      </c>
      <c r="K129" s="314"/>
    </row>
    <row r="130" ht="15" customHeight="1">
      <c r="B130" s="312"/>
      <c r="C130" s="294" t="s">
        <v>606</v>
      </c>
      <c r="D130" s="294"/>
      <c r="E130" s="294"/>
      <c r="F130" s="295" t="s">
        <v>595</v>
      </c>
      <c r="G130" s="294"/>
      <c r="H130" s="294" t="s">
        <v>607</v>
      </c>
      <c r="I130" s="294" t="s">
        <v>591</v>
      </c>
      <c r="J130" s="294">
        <v>20</v>
      </c>
      <c r="K130" s="314"/>
    </row>
    <row r="131" ht="15" customHeight="1">
      <c r="B131" s="312"/>
      <c r="C131" s="271" t="s">
        <v>594</v>
      </c>
      <c r="D131" s="271"/>
      <c r="E131" s="271"/>
      <c r="F131" s="292" t="s">
        <v>595</v>
      </c>
      <c r="G131" s="271"/>
      <c r="H131" s="271" t="s">
        <v>628</v>
      </c>
      <c r="I131" s="271" t="s">
        <v>591</v>
      </c>
      <c r="J131" s="271">
        <v>50</v>
      </c>
      <c r="K131" s="314"/>
    </row>
    <row r="132" ht="15" customHeight="1">
      <c r="B132" s="312"/>
      <c r="C132" s="271" t="s">
        <v>608</v>
      </c>
      <c r="D132" s="271"/>
      <c r="E132" s="271"/>
      <c r="F132" s="292" t="s">
        <v>595</v>
      </c>
      <c r="G132" s="271"/>
      <c r="H132" s="271" t="s">
        <v>628</v>
      </c>
      <c r="I132" s="271" t="s">
        <v>591</v>
      </c>
      <c r="J132" s="271">
        <v>50</v>
      </c>
      <c r="K132" s="314"/>
    </row>
    <row r="133" ht="15" customHeight="1">
      <c r="B133" s="312"/>
      <c r="C133" s="271" t="s">
        <v>614</v>
      </c>
      <c r="D133" s="271"/>
      <c r="E133" s="271"/>
      <c r="F133" s="292" t="s">
        <v>595</v>
      </c>
      <c r="G133" s="271"/>
      <c r="H133" s="271" t="s">
        <v>628</v>
      </c>
      <c r="I133" s="271" t="s">
        <v>591</v>
      </c>
      <c r="J133" s="271">
        <v>50</v>
      </c>
      <c r="K133" s="314"/>
    </row>
    <row r="134" ht="15" customHeight="1">
      <c r="B134" s="312"/>
      <c r="C134" s="271" t="s">
        <v>616</v>
      </c>
      <c r="D134" s="271"/>
      <c r="E134" s="271"/>
      <c r="F134" s="292" t="s">
        <v>595</v>
      </c>
      <c r="G134" s="271"/>
      <c r="H134" s="271" t="s">
        <v>628</v>
      </c>
      <c r="I134" s="271" t="s">
        <v>591</v>
      </c>
      <c r="J134" s="271">
        <v>50</v>
      </c>
      <c r="K134" s="314"/>
    </row>
    <row r="135" ht="15" customHeight="1">
      <c r="B135" s="312"/>
      <c r="C135" s="271" t="s">
        <v>119</v>
      </c>
      <c r="D135" s="271"/>
      <c r="E135" s="271"/>
      <c r="F135" s="292" t="s">
        <v>595</v>
      </c>
      <c r="G135" s="271"/>
      <c r="H135" s="271" t="s">
        <v>641</v>
      </c>
      <c r="I135" s="271" t="s">
        <v>591</v>
      </c>
      <c r="J135" s="271">
        <v>255</v>
      </c>
      <c r="K135" s="314"/>
    </row>
    <row r="136" ht="15" customHeight="1">
      <c r="B136" s="312"/>
      <c r="C136" s="271" t="s">
        <v>618</v>
      </c>
      <c r="D136" s="271"/>
      <c r="E136" s="271"/>
      <c r="F136" s="292" t="s">
        <v>589</v>
      </c>
      <c r="G136" s="271"/>
      <c r="H136" s="271" t="s">
        <v>642</v>
      </c>
      <c r="I136" s="271" t="s">
        <v>620</v>
      </c>
      <c r="J136" s="271"/>
      <c r="K136" s="314"/>
    </row>
    <row r="137" ht="15" customHeight="1">
      <c r="B137" s="312"/>
      <c r="C137" s="271" t="s">
        <v>621</v>
      </c>
      <c r="D137" s="271"/>
      <c r="E137" s="271"/>
      <c r="F137" s="292" t="s">
        <v>589</v>
      </c>
      <c r="G137" s="271"/>
      <c r="H137" s="271" t="s">
        <v>643</v>
      </c>
      <c r="I137" s="271" t="s">
        <v>623</v>
      </c>
      <c r="J137" s="271"/>
      <c r="K137" s="314"/>
    </row>
    <row r="138" ht="15" customHeight="1">
      <c r="B138" s="312"/>
      <c r="C138" s="271" t="s">
        <v>624</v>
      </c>
      <c r="D138" s="271"/>
      <c r="E138" s="271"/>
      <c r="F138" s="292" t="s">
        <v>589</v>
      </c>
      <c r="G138" s="271"/>
      <c r="H138" s="271" t="s">
        <v>624</v>
      </c>
      <c r="I138" s="271" t="s">
        <v>623</v>
      </c>
      <c r="J138" s="271"/>
      <c r="K138" s="314"/>
    </row>
    <row r="139" ht="15" customHeight="1">
      <c r="B139" s="312"/>
      <c r="C139" s="271" t="s">
        <v>40</v>
      </c>
      <c r="D139" s="271"/>
      <c r="E139" s="271"/>
      <c r="F139" s="292" t="s">
        <v>589</v>
      </c>
      <c r="G139" s="271"/>
      <c r="H139" s="271" t="s">
        <v>644</v>
      </c>
      <c r="I139" s="271" t="s">
        <v>623</v>
      </c>
      <c r="J139" s="271"/>
      <c r="K139" s="314"/>
    </row>
    <row r="140" ht="15" customHeight="1">
      <c r="B140" s="312"/>
      <c r="C140" s="271" t="s">
        <v>645</v>
      </c>
      <c r="D140" s="271"/>
      <c r="E140" s="271"/>
      <c r="F140" s="292" t="s">
        <v>589</v>
      </c>
      <c r="G140" s="271"/>
      <c r="H140" s="271" t="s">
        <v>646</v>
      </c>
      <c r="I140" s="271" t="s">
        <v>623</v>
      </c>
      <c r="J140" s="271"/>
      <c r="K140" s="314"/>
    </row>
    <row r="141" ht="15" customHeight="1">
      <c r="B141" s="315"/>
      <c r="C141" s="316"/>
      <c r="D141" s="316"/>
      <c r="E141" s="316"/>
      <c r="F141" s="316"/>
      <c r="G141" s="316"/>
      <c r="H141" s="316"/>
      <c r="I141" s="316"/>
      <c r="J141" s="316"/>
      <c r="K141" s="317"/>
    </row>
    <row r="142" ht="18.75" customHeight="1">
      <c r="B142" s="267"/>
      <c r="C142" s="267"/>
      <c r="D142" s="267"/>
      <c r="E142" s="267"/>
      <c r="F142" s="304"/>
      <c r="G142" s="267"/>
      <c r="H142" s="267"/>
      <c r="I142" s="267"/>
      <c r="J142" s="267"/>
      <c r="K142" s="267"/>
    </row>
    <row r="143" ht="18.75" customHeight="1">
      <c r="B143" s="278"/>
      <c r="C143" s="278"/>
      <c r="D143" s="278"/>
      <c r="E143" s="278"/>
      <c r="F143" s="278"/>
      <c r="G143" s="278"/>
      <c r="H143" s="278"/>
      <c r="I143" s="278"/>
      <c r="J143" s="278"/>
      <c r="K143" s="278"/>
    </row>
    <row r="144" ht="7.5" customHeight="1">
      <c r="B144" s="279"/>
      <c r="C144" s="280"/>
      <c r="D144" s="280"/>
      <c r="E144" s="280"/>
      <c r="F144" s="280"/>
      <c r="G144" s="280"/>
      <c r="H144" s="280"/>
      <c r="I144" s="280"/>
      <c r="J144" s="280"/>
      <c r="K144" s="281"/>
    </row>
    <row r="145" ht="45" customHeight="1">
      <c r="B145" s="282"/>
      <c r="C145" s="283" t="s">
        <v>647</v>
      </c>
      <c r="D145" s="283"/>
      <c r="E145" s="283"/>
      <c r="F145" s="283"/>
      <c r="G145" s="283"/>
      <c r="H145" s="283"/>
      <c r="I145" s="283"/>
      <c r="J145" s="283"/>
      <c r="K145" s="284"/>
    </row>
    <row r="146" ht="17.25" customHeight="1">
      <c r="B146" s="282"/>
      <c r="C146" s="285" t="s">
        <v>583</v>
      </c>
      <c r="D146" s="285"/>
      <c r="E146" s="285"/>
      <c r="F146" s="285" t="s">
        <v>584</v>
      </c>
      <c r="G146" s="286"/>
      <c r="H146" s="285" t="s">
        <v>114</v>
      </c>
      <c r="I146" s="285" t="s">
        <v>59</v>
      </c>
      <c r="J146" s="285" t="s">
        <v>585</v>
      </c>
      <c r="K146" s="284"/>
    </row>
    <row r="147" ht="17.25" customHeight="1">
      <c r="B147" s="282"/>
      <c r="C147" s="287" t="s">
        <v>586</v>
      </c>
      <c r="D147" s="287"/>
      <c r="E147" s="287"/>
      <c r="F147" s="288" t="s">
        <v>587</v>
      </c>
      <c r="G147" s="289"/>
      <c r="H147" s="287"/>
      <c r="I147" s="287"/>
      <c r="J147" s="287" t="s">
        <v>588</v>
      </c>
      <c r="K147" s="284"/>
    </row>
    <row r="148" ht="5.25" customHeight="1">
      <c r="B148" s="293"/>
      <c r="C148" s="290"/>
      <c r="D148" s="290"/>
      <c r="E148" s="290"/>
      <c r="F148" s="290"/>
      <c r="G148" s="291"/>
      <c r="H148" s="290"/>
      <c r="I148" s="290"/>
      <c r="J148" s="290"/>
      <c r="K148" s="314"/>
    </row>
    <row r="149" ht="15" customHeight="1">
      <c r="B149" s="293"/>
      <c r="C149" s="318" t="s">
        <v>592</v>
      </c>
      <c r="D149" s="271"/>
      <c r="E149" s="271"/>
      <c r="F149" s="319" t="s">
        <v>589</v>
      </c>
      <c r="G149" s="271"/>
      <c r="H149" s="318" t="s">
        <v>628</v>
      </c>
      <c r="I149" s="318" t="s">
        <v>591</v>
      </c>
      <c r="J149" s="318">
        <v>120</v>
      </c>
      <c r="K149" s="314"/>
    </row>
    <row r="150" ht="15" customHeight="1">
      <c r="B150" s="293"/>
      <c r="C150" s="318" t="s">
        <v>637</v>
      </c>
      <c r="D150" s="271"/>
      <c r="E150" s="271"/>
      <c r="F150" s="319" t="s">
        <v>589</v>
      </c>
      <c r="G150" s="271"/>
      <c r="H150" s="318" t="s">
        <v>648</v>
      </c>
      <c r="I150" s="318" t="s">
        <v>591</v>
      </c>
      <c r="J150" s="318" t="s">
        <v>639</v>
      </c>
      <c r="K150" s="314"/>
    </row>
    <row r="151" ht="15" customHeight="1">
      <c r="B151" s="293"/>
      <c r="C151" s="318" t="s">
        <v>538</v>
      </c>
      <c r="D151" s="271"/>
      <c r="E151" s="271"/>
      <c r="F151" s="319" t="s">
        <v>589</v>
      </c>
      <c r="G151" s="271"/>
      <c r="H151" s="318" t="s">
        <v>649</v>
      </c>
      <c r="I151" s="318" t="s">
        <v>591</v>
      </c>
      <c r="J151" s="318" t="s">
        <v>639</v>
      </c>
      <c r="K151" s="314"/>
    </row>
    <row r="152" ht="15" customHeight="1">
      <c r="B152" s="293"/>
      <c r="C152" s="318" t="s">
        <v>594</v>
      </c>
      <c r="D152" s="271"/>
      <c r="E152" s="271"/>
      <c r="F152" s="319" t="s">
        <v>595</v>
      </c>
      <c r="G152" s="271"/>
      <c r="H152" s="318" t="s">
        <v>628</v>
      </c>
      <c r="I152" s="318" t="s">
        <v>591</v>
      </c>
      <c r="J152" s="318">
        <v>50</v>
      </c>
      <c r="K152" s="314"/>
    </row>
    <row r="153" ht="15" customHeight="1">
      <c r="B153" s="293"/>
      <c r="C153" s="318" t="s">
        <v>597</v>
      </c>
      <c r="D153" s="271"/>
      <c r="E153" s="271"/>
      <c r="F153" s="319" t="s">
        <v>589</v>
      </c>
      <c r="G153" s="271"/>
      <c r="H153" s="318" t="s">
        <v>628</v>
      </c>
      <c r="I153" s="318" t="s">
        <v>599</v>
      </c>
      <c r="J153" s="318"/>
      <c r="K153" s="314"/>
    </row>
    <row r="154" ht="15" customHeight="1">
      <c r="B154" s="293"/>
      <c r="C154" s="318" t="s">
        <v>608</v>
      </c>
      <c r="D154" s="271"/>
      <c r="E154" s="271"/>
      <c r="F154" s="319" t="s">
        <v>595</v>
      </c>
      <c r="G154" s="271"/>
      <c r="H154" s="318" t="s">
        <v>628</v>
      </c>
      <c r="I154" s="318" t="s">
        <v>591</v>
      </c>
      <c r="J154" s="318">
        <v>50</v>
      </c>
      <c r="K154" s="314"/>
    </row>
    <row r="155" ht="15" customHeight="1">
      <c r="B155" s="293"/>
      <c r="C155" s="318" t="s">
        <v>616</v>
      </c>
      <c r="D155" s="271"/>
      <c r="E155" s="271"/>
      <c r="F155" s="319" t="s">
        <v>595</v>
      </c>
      <c r="G155" s="271"/>
      <c r="H155" s="318" t="s">
        <v>628</v>
      </c>
      <c r="I155" s="318" t="s">
        <v>591</v>
      </c>
      <c r="J155" s="318">
        <v>50</v>
      </c>
      <c r="K155" s="314"/>
    </row>
    <row r="156" ht="15" customHeight="1">
      <c r="B156" s="293"/>
      <c r="C156" s="318" t="s">
        <v>614</v>
      </c>
      <c r="D156" s="271"/>
      <c r="E156" s="271"/>
      <c r="F156" s="319" t="s">
        <v>595</v>
      </c>
      <c r="G156" s="271"/>
      <c r="H156" s="318" t="s">
        <v>628</v>
      </c>
      <c r="I156" s="318" t="s">
        <v>591</v>
      </c>
      <c r="J156" s="318">
        <v>50</v>
      </c>
      <c r="K156" s="314"/>
    </row>
    <row r="157" ht="15" customHeight="1">
      <c r="B157" s="293"/>
      <c r="C157" s="318" t="s">
        <v>100</v>
      </c>
      <c r="D157" s="271"/>
      <c r="E157" s="271"/>
      <c r="F157" s="319" t="s">
        <v>589</v>
      </c>
      <c r="G157" s="271"/>
      <c r="H157" s="318" t="s">
        <v>650</v>
      </c>
      <c r="I157" s="318" t="s">
        <v>591</v>
      </c>
      <c r="J157" s="318" t="s">
        <v>651</v>
      </c>
      <c r="K157" s="314"/>
    </row>
    <row r="158" ht="15" customHeight="1">
      <c r="B158" s="293"/>
      <c r="C158" s="318" t="s">
        <v>652</v>
      </c>
      <c r="D158" s="271"/>
      <c r="E158" s="271"/>
      <c r="F158" s="319" t="s">
        <v>589</v>
      </c>
      <c r="G158" s="271"/>
      <c r="H158" s="318" t="s">
        <v>653</v>
      </c>
      <c r="I158" s="318" t="s">
        <v>623</v>
      </c>
      <c r="J158" s="318"/>
      <c r="K158" s="314"/>
    </row>
    <row r="159" ht="15" customHeight="1">
      <c r="B159" s="320"/>
      <c r="C159" s="302"/>
      <c r="D159" s="302"/>
      <c r="E159" s="302"/>
      <c r="F159" s="302"/>
      <c r="G159" s="302"/>
      <c r="H159" s="302"/>
      <c r="I159" s="302"/>
      <c r="J159" s="302"/>
      <c r="K159" s="321"/>
    </row>
    <row r="160" ht="18.75" customHeight="1">
      <c r="B160" s="267"/>
      <c r="C160" s="271"/>
      <c r="D160" s="271"/>
      <c r="E160" s="271"/>
      <c r="F160" s="292"/>
      <c r="G160" s="271"/>
      <c r="H160" s="271"/>
      <c r="I160" s="271"/>
      <c r="J160" s="271"/>
      <c r="K160" s="267"/>
    </row>
    <row r="161" ht="18.75" customHeight="1">
      <c r="B161" s="278"/>
      <c r="C161" s="278"/>
      <c r="D161" s="278"/>
      <c r="E161" s="278"/>
      <c r="F161" s="278"/>
      <c r="G161" s="278"/>
      <c r="H161" s="278"/>
      <c r="I161" s="278"/>
      <c r="J161" s="278"/>
      <c r="K161" s="278"/>
    </row>
    <row r="162" ht="7.5" customHeight="1">
      <c r="B162" s="257"/>
      <c r="C162" s="258"/>
      <c r="D162" s="258"/>
      <c r="E162" s="258"/>
      <c r="F162" s="258"/>
      <c r="G162" s="258"/>
      <c r="H162" s="258"/>
      <c r="I162" s="258"/>
      <c r="J162" s="258"/>
      <c r="K162" s="259"/>
    </row>
    <row r="163" ht="45" customHeight="1">
      <c r="B163" s="260"/>
      <c r="C163" s="261" t="s">
        <v>654</v>
      </c>
      <c r="D163" s="261"/>
      <c r="E163" s="261"/>
      <c r="F163" s="261"/>
      <c r="G163" s="261"/>
      <c r="H163" s="261"/>
      <c r="I163" s="261"/>
      <c r="J163" s="261"/>
      <c r="K163" s="262"/>
    </row>
    <row r="164" ht="17.25" customHeight="1">
      <c r="B164" s="260"/>
      <c r="C164" s="285" t="s">
        <v>583</v>
      </c>
      <c r="D164" s="285"/>
      <c r="E164" s="285"/>
      <c r="F164" s="285" t="s">
        <v>584</v>
      </c>
      <c r="G164" s="322"/>
      <c r="H164" s="323" t="s">
        <v>114</v>
      </c>
      <c r="I164" s="323" t="s">
        <v>59</v>
      </c>
      <c r="J164" s="285" t="s">
        <v>585</v>
      </c>
      <c r="K164" s="262"/>
    </row>
    <row r="165" ht="17.25" customHeight="1">
      <c r="B165" s="263"/>
      <c r="C165" s="287" t="s">
        <v>586</v>
      </c>
      <c r="D165" s="287"/>
      <c r="E165" s="287"/>
      <c r="F165" s="288" t="s">
        <v>587</v>
      </c>
      <c r="G165" s="324"/>
      <c r="H165" s="325"/>
      <c r="I165" s="325"/>
      <c r="J165" s="287" t="s">
        <v>588</v>
      </c>
      <c r="K165" s="265"/>
    </row>
    <row r="166" ht="5.25" customHeight="1">
      <c r="B166" s="293"/>
      <c r="C166" s="290"/>
      <c r="D166" s="290"/>
      <c r="E166" s="290"/>
      <c r="F166" s="290"/>
      <c r="G166" s="291"/>
      <c r="H166" s="290"/>
      <c r="I166" s="290"/>
      <c r="J166" s="290"/>
      <c r="K166" s="314"/>
    </row>
    <row r="167" ht="15" customHeight="1">
      <c r="B167" s="293"/>
      <c r="C167" s="271" t="s">
        <v>592</v>
      </c>
      <c r="D167" s="271"/>
      <c r="E167" s="271"/>
      <c r="F167" s="292" t="s">
        <v>589</v>
      </c>
      <c r="G167" s="271"/>
      <c r="H167" s="271" t="s">
        <v>628</v>
      </c>
      <c r="I167" s="271" t="s">
        <v>591</v>
      </c>
      <c r="J167" s="271">
        <v>120</v>
      </c>
      <c r="K167" s="314"/>
    </row>
    <row r="168" ht="15" customHeight="1">
      <c r="B168" s="293"/>
      <c r="C168" s="271" t="s">
        <v>637</v>
      </c>
      <c r="D168" s="271"/>
      <c r="E168" s="271"/>
      <c r="F168" s="292" t="s">
        <v>589</v>
      </c>
      <c r="G168" s="271"/>
      <c r="H168" s="271" t="s">
        <v>638</v>
      </c>
      <c r="I168" s="271" t="s">
        <v>591</v>
      </c>
      <c r="J168" s="271" t="s">
        <v>639</v>
      </c>
      <c r="K168" s="314"/>
    </row>
    <row r="169" ht="15" customHeight="1">
      <c r="B169" s="293"/>
      <c r="C169" s="271" t="s">
        <v>538</v>
      </c>
      <c r="D169" s="271"/>
      <c r="E169" s="271"/>
      <c r="F169" s="292" t="s">
        <v>589</v>
      </c>
      <c r="G169" s="271"/>
      <c r="H169" s="271" t="s">
        <v>655</v>
      </c>
      <c r="I169" s="271" t="s">
        <v>591</v>
      </c>
      <c r="J169" s="271" t="s">
        <v>639</v>
      </c>
      <c r="K169" s="314"/>
    </row>
    <row r="170" ht="15" customHeight="1">
      <c r="B170" s="293"/>
      <c r="C170" s="271" t="s">
        <v>594</v>
      </c>
      <c r="D170" s="271"/>
      <c r="E170" s="271"/>
      <c r="F170" s="292" t="s">
        <v>595</v>
      </c>
      <c r="G170" s="271"/>
      <c r="H170" s="271" t="s">
        <v>655</v>
      </c>
      <c r="I170" s="271" t="s">
        <v>591</v>
      </c>
      <c r="J170" s="271">
        <v>50</v>
      </c>
      <c r="K170" s="314"/>
    </row>
    <row r="171" ht="15" customHeight="1">
      <c r="B171" s="293"/>
      <c r="C171" s="271" t="s">
        <v>597</v>
      </c>
      <c r="D171" s="271"/>
      <c r="E171" s="271"/>
      <c r="F171" s="292" t="s">
        <v>589</v>
      </c>
      <c r="G171" s="271"/>
      <c r="H171" s="271" t="s">
        <v>655</v>
      </c>
      <c r="I171" s="271" t="s">
        <v>599</v>
      </c>
      <c r="J171" s="271"/>
      <c r="K171" s="314"/>
    </row>
    <row r="172" ht="15" customHeight="1">
      <c r="B172" s="293"/>
      <c r="C172" s="271" t="s">
        <v>608</v>
      </c>
      <c r="D172" s="271"/>
      <c r="E172" s="271"/>
      <c r="F172" s="292" t="s">
        <v>595</v>
      </c>
      <c r="G172" s="271"/>
      <c r="H172" s="271" t="s">
        <v>655</v>
      </c>
      <c r="I172" s="271" t="s">
        <v>591</v>
      </c>
      <c r="J172" s="271">
        <v>50</v>
      </c>
      <c r="K172" s="314"/>
    </row>
    <row r="173" ht="15" customHeight="1">
      <c r="B173" s="293"/>
      <c r="C173" s="271" t="s">
        <v>616</v>
      </c>
      <c r="D173" s="271"/>
      <c r="E173" s="271"/>
      <c r="F173" s="292" t="s">
        <v>595</v>
      </c>
      <c r="G173" s="271"/>
      <c r="H173" s="271" t="s">
        <v>655</v>
      </c>
      <c r="I173" s="271" t="s">
        <v>591</v>
      </c>
      <c r="J173" s="271">
        <v>50</v>
      </c>
      <c r="K173" s="314"/>
    </row>
    <row r="174" ht="15" customHeight="1">
      <c r="B174" s="293"/>
      <c r="C174" s="271" t="s">
        <v>614</v>
      </c>
      <c r="D174" s="271"/>
      <c r="E174" s="271"/>
      <c r="F174" s="292" t="s">
        <v>595</v>
      </c>
      <c r="G174" s="271"/>
      <c r="H174" s="271" t="s">
        <v>655</v>
      </c>
      <c r="I174" s="271" t="s">
        <v>591</v>
      </c>
      <c r="J174" s="271">
        <v>50</v>
      </c>
      <c r="K174" s="314"/>
    </row>
    <row r="175" ht="15" customHeight="1">
      <c r="B175" s="293"/>
      <c r="C175" s="271" t="s">
        <v>113</v>
      </c>
      <c r="D175" s="271"/>
      <c r="E175" s="271"/>
      <c r="F175" s="292" t="s">
        <v>589</v>
      </c>
      <c r="G175" s="271"/>
      <c r="H175" s="271" t="s">
        <v>656</v>
      </c>
      <c r="I175" s="271" t="s">
        <v>657</v>
      </c>
      <c r="J175" s="271"/>
      <c r="K175" s="314"/>
    </row>
    <row r="176" ht="15" customHeight="1">
      <c r="B176" s="293"/>
      <c r="C176" s="271" t="s">
        <v>59</v>
      </c>
      <c r="D176" s="271"/>
      <c r="E176" s="271"/>
      <c r="F176" s="292" t="s">
        <v>589</v>
      </c>
      <c r="G176" s="271"/>
      <c r="H176" s="271" t="s">
        <v>658</v>
      </c>
      <c r="I176" s="271" t="s">
        <v>659</v>
      </c>
      <c r="J176" s="271">
        <v>1</v>
      </c>
      <c r="K176" s="314"/>
    </row>
    <row r="177" ht="15" customHeight="1">
      <c r="B177" s="293"/>
      <c r="C177" s="271" t="s">
        <v>55</v>
      </c>
      <c r="D177" s="271"/>
      <c r="E177" s="271"/>
      <c r="F177" s="292" t="s">
        <v>589</v>
      </c>
      <c r="G177" s="271"/>
      <c r="H177" s="271" t="s">
        <v>660</v>
      </c>
      <c r="I177" s="271" t="s">
        <v>591</v>
      </c>
      <c r="J177" s="271">
        <v>20</v>
      </c>
      <c r="K177" s="314"/>
    </row>
    <row r="178" ht="15" customHeight="1">
      <c r="B178" s="293"/>
      <c r="C178" s="271" t="s">
        <v>114</v>
      </c>
      <c r="D178" s="271"/>
      <c r="E178" s="271"/>
      <c r="F178" s="292" t="s">
        <v>589</v>
      </c>
      <c r="G178" s="271"/>
      <c r="H178" s="271" t="s">
        <v>661</v>
      </c>
      <c r="I178" s="271" t="s">
        <v>591</v>
      </c>
      <c r="J178" s="271">
        <v>255</v>
      </c>
      <c r="K178" s="314"/>
    </row>
    <row r="179" ht="15" customHeight="1">
      <c r="B179" s="293"/>
      <c r="C179" s="271" t="s">
        <v>115</v>
      </c>
      <c r="D179" s="271"/>
      <c r="E179" s="271"/>
      <c r="F179" s="292" t="s">
        <v>589</v>
      </c>
      <c r="G179" s="271"/>
      <c r="H179" s="271" t="s">
        <v>554</v>
      </c>
      <c r="I179" s="271" t="s">
        <v>591</v>
      </c>
      <c r="J179" s="271">
        <v>10</v>
      </c>
      <c r="K179" s="314"/>
    </row>
    <row r="180" ht="15" customHeight="1">
      <c r="B180" s="293"/>
      <c r="C180" s="271" t="s">
        <v>116</v>
      </c>
      <c r="D180" s="271"/>
      <c r="E180" s="271"/>
      <c r="F180" s="292" t="s">
        <v>589</v>
      </c>
      <c r="G180" s="271"/>
      <c r="H180" s="271" t="s">
        <v>662</v>
      </c>
      <c r="I180" s="271" t="s">
        <v>623</v>
      </c>
      <c r="J180" s="271"/>
      <c r="K180" s="314"/>
    </row>
    <row r="181" ht="15" customHeight="1">
      <c r="B181" s="293"/>
      <c r="C181" s="271" t="s">
        <v>663</v>
      </c>
      <c r="D181" s="271"/>
      <c r="E181" s="271"/>
      <c r="F181" s="292" t="s">
        <v>589</v>
      </c>
      <c r="G181" s="271"/>
      <c r="H181" s="271" t="s">
        <v>664</v>
      </c>
      <c r="I181" s="271" t="s">
        <v>623</v>
      </c>
      <c r="J181" s="271"/>
      <c r="K181" s="314"/>
    </row>
    <row r="182" ht="15" customHeight="1">
      <c r="B182" s="293"/>
      <c r="C182" s="271" t="s">
        <v>652</v>
      </c>
      <c r="D182" s="271"/>
      <c r="E182" s="271"/>
      <c r="F182" s="292" t="s">
        <v>589</v>
      </c>
      <c r="G182" s="271"/>
      <c r="H182" s="271" t="s">
        <v>665</v>
      </c>
      <c r="I182" s="271" t="s">
        <v>623</v>
      </c>
      <c r="J182" s="271"/>
      <c r="K182" s="314"/>
    </row>
    <row r="183" ht="15" customHeight="1">
      <c r="B183" s="293"/>
      <c r="C183" s="271" t="s">
        <v>118</v>
      </c>
      <c r="D183" s="271"/>
      <c r="E183" s="271"/>
      <c r="F183" s="292" t="s">
        <v>595</v>
      </c>
      <c r="G183" s="271"/>
      <c r="H183" s="271" t="s">
        <v>666</v>
      </c>
      <c r="I183" s="271" t="s">
        <v>591</v>
      </c>
      <c r="J183" s="271">
        <v>50</v>
      </c>
      <c r="K183" s="314"/>
    </row>
    <row r="184" ht="15" customHeight="1">
      <c r="B184" s="293"/>
      <c r="C184" s="271" t="s">
        <v>667</v>
      </c>
      <c r="D184" s="271"/>
      <c r="E184" s="271"/>
      <c r="F184" s="292" t="s">
        <v>595</v>
      </c>
      <c r="G184" s="271"/>
      <c r="H184" s="271" t="s">
        <v>668</v>
      </c>
      <c r="I184" s="271" t="s">
        <v>669</v>
      </c>
      <c r="J184" s="271"/>
      <c r="K184" s="314"/>
    </row>
    <row r="185" ht="15" customHeight="1">
      <c r="B185" s="293"/>
      <c r="C185" s="271" t="s">
        <v>670</v>
      </c>
      <c r="D185" s="271"/>
      <c r="E185" s="271"/>
      <c r="F185" s="292" t="s">
        <v>595</v>
      </c>
      <c r="G185" s="271"/>
      <c r="H185" s="271" t="s">
        <v>671</v>
      </c>
      <c r="I185" s="271" t="s">
        <v>669</v>
      </c>
      <c r="J185" s="271"/>
      <c r="K185" s="314"/>
    </row>
    <row r="186" ht="15" customHeight="1">
      <c r="B186" s="293"/>
      <c r="C186" s="271" t="s">
        <v>672</v>
      </c>
      <c r="D186" s="271"/>
      <c r="E186" s="271"/>
      <c r="F186" s="292" t="s">
        <v>595</v>
      </c>
      <c r="G186" s="271"/>
      <c r="H186" s="271" t="s">
        <v>673</v>
      </c>
      <c r="I186" s="271" t="s">
        <v>669</v>
      </c>
      <c r="J186" s="271"/>
      <c r="K186" s="314"/>
    </row>
    <row r="187" ht="15" customHeight="1">
      <c r="B187" s="293"/>
      <c r="C187" s="326" t="s">
        <v>674</v>
      </c>
      <c r="D187" s="271"/>
      <c r="E187" s="271"/>
      <c r="F187" s="292" t="s">
        <v>595</v>
      </c>
      <c r="G187" s="271"/>
      <c r="H187" s="271" t="s">
        <v>675</v>
      </c>
      <c r="I187" s="271" t="s">
        <v>676</v>
      </c>
      <c r="J187" s="327" t="s">
        <v>677</v>
      </c>
      <c r="K187" s="314"/>
    </row>
    <row r="188" ht="15" customHeight="1">
      <c r="B188" s="293"/>
      <c r="C188" s="277" t="s">
        <v>44</v>
      </c>
      <c r="D188" s="271"/>
      <c r="E188" s="271"/>
      <c r="F188" s="292" t="s">
        <v>589</v>
      </c>
      <c r="G188" s="271"/>
      <c r="H188" s="267" t="s">
        <v>678</v>
      </c>
      <c r="I188" s="271" t="s">
        <v>679</v>
      </c>
      <c r="J188" s="271"/>
      <c r="K188" s="314"/>
    </row>
    <row r="189" ht="15" customHeight="1">
      <c r="B189" s="293"/>
      <c r="C189" s="277" t="s">
        <v>680</v>
      </c>
      <c r="D189" s="271"/>
      <c r="E189" s="271"/>
      <c r="F189" s="292" t="s">
        <v>589</v>
      </c>
      <c r="G189" s="271"/>
      <c r="H189" s="271" t="s">
        <v>681</v>
      </c>
      <c r="I189" s="271" t="s">
        <v>623</v>
      </c>
      <c r="J189" s="271"/>
      <c r="K189" s="314"/>
    </row>
    <row r="190" ht="15" customHeight="1">
      <c r="B190" s="293"/>
      <c r="C190" s="277" t="s">
        <v>682</v>
      </c>
      <c r="D190" s="271"/>
      <c r="E190" s="271"/>
      <c r="F190" s="292" t="s">
        <v>589</v>
      </c>
      <c r="G190" s="271"/>
      <c r="H190" s="271" t="s">
        <v>683</v>
      </c>
      <c r="I190" s="271" t="s">
        <v>623</v>
      </c>
      <c r="J190" s="271"/>
      <c r="K190" s="314"/>
    </row>
    <row r="191" ht="15" customHeight="1">
      <c r="B191" s="293"/>
      <c r="C191" s="277" t="s">
        <v>684</v>
      </c>
      <c r="D191" s="271"/>
      <c r="E191" s="271"/>
      <c r="F191" s="292" t="s">
        <v>595</v>
      </c>
      <c r="G191" s="271"/>
      <c r="H191" s="271" t="s">
        <v>685</v>
      </c>
      <c r="I191" s="271" t="s">
        <v>623</v>
      </c>
      <c r="J191" s="271"/>
      <c r="K191" s="314"/>
    </row>
    <row r="192" ht="15" customHeight="1">
      <c r="B192" s="320"/>
      <c r="C192" s="328"/>
      <c r="D192" s="302"/>
      <c r="E192" s="302"/>
      <c r="F192" s="302"/>
      <c r="G192" s="302"/>
      <c r="H192" s="302"/>
      <c r="I192" s="302"/>
      <c r="J192" s="302"/>
      <c r="K192" s="321"/>
    </row>
    <row r="193" ht="18.75" customHeight="1">
      <c r="B193" s="267"/>
      <c r="C193" s="271"/>
      <c r="D193" s="271"/>
      <c r="E193" s="271"/>
      <c r="F193" s="292"/>
      <c r="G193" s="271"/>
      <c r="H193" s="271"/>
      <c r="I193" s="271"/>
      <c r="J193" s="271"/>
      <c r="K193" s="267"/>
    </row>
    <row r="194" ht="18.75" customHeight="1">
      <c r="B194" s="267"/>
      <c r="C194" s="271"/>
      <c r="D194" s="271"/>
      <c r="E194" s="271"/>
      <c r="F194" s="292"/>
      <c r="G194" s="271"/>
      <c r="H194" s="271"/>
      <c r="I194" s="271"/>
      <c r="J194" s="271"/>
      <c r="K194" s="267"/>
    </row>
    <row r="195" ht="18.75" customHeight="1"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</row>
    <row r="196" ht="13.5">
      <c r="B196" s="257"/>
      <c r="C196" s="258"/>
      <c r="D196" s="258"/>
      <c r="E196" s="258"/>
      <c r="F196" s="258"/>
      <c r="G196" s="258"/>
      <c r="H196" s="258"/>
      <c r="I196" s="258"/>
      <c r="J196" s="258"/>
      <c r="K196" s="259"/>
    </row>
    <row r="197" ht="21">
      <c r="B197" s="260"/>
      <c r="C197" s="261" t="s">
        <v>686</v>
      </c>
      <c r="D197" s="261"/>
      <c r="E197" s="261"/>
      <c r="F197" s="261"/>
      <c r="G197" s="261"/>
      <c r="H197" s="261"/>
      <c r="I197" s="261"/>
      <c r="J197" s="261"/>
      <c r="K197" s="262"/>
    </row>
    <row r="198" ht="25.5" customHeight="1">
      <c r="B198" s="260"/>
      <c r="C198" s="329" t="s">
        <v>687</v>
      </c>
      <c r="D198" s="329"/>
      <c r="E198" s="329"/>
      <c r="F198" s="329" t="s">
        <v>688</v>
      </c>
      <c r="G198" s="330"/>
      <c r="H198" s="329" t="s">
        <v>689</v>
      </c>
      <c r="I198" s="329"/>
      <c r="J198" s="329"/>
      <c r="K198" s="262"/>
    </row>
    <row r="199" ht="5.25" customHeight="1">
      <c r="B199" s="293"/>
      <c r="C199" s="290"/>
      <c r="D199" s="290"/>
      <c r="E199" s="290"/>
      <c r="F199" s="290"/>
      <c r="G199" s="271"/>
      <c r="H199" s="290"/>
      <c r="I199" s="290"/>
      <c r="J199" s="290"/>
      <c r="K199" s="314"/>
    </row>
    <row r="200" ht="15" customHeight="1">
      <c r="B200" s="293"/>
      <c r="C200" s="271" t="s">
        <v>679</v>
      </c>
      <c r="D200" s="271"/>
      <c r="E200" s="271"/>
      <c r="F200" s="292" t="s">
        <v>45</v>
      </c>
      <c r="G200" s="271"/>
      <c r="H200" s="271" t="s">
        <v>690</v>
      </c>
      <c r="I200" s="271"/>
      <c r="J200" s="271"/>
      <c r="K200" s="314"/>
    </row>
    <row r="201" ht="15" customHeight="1">
      <c r="B201" s="293"/>
      <c r="C201" s="299"/>
      <c r="D201" s="271"/>
      <c r="E201" s="271"/>
      <c r="F201" s="292" t="s">
        <v>46</v>
      </c>
      <c r="G201" s="271"/>
      <c r="H201" s="271" t="s">
        <v>691</v>
      </c>
      <c r="I201" s="271"/>
      <c r="J201" s="271"/>
      <c r="K201" s="314"/>
    </row>
    <row r="202" ht="15" customHeight="1">
      <c r="B202" s="293"/>
      <c r="C202" s="299"/>
      <c r="D202" s="271"/>
      <c r="E202" s="271"/>
      <c r="F202" s="292" t="s">
        <v>49</v>
      </c>
      <c r="G202" s="271"/>
      <c r="H202" s="271" t="s">
        <v>692</v>
      </c>
      <c r="I202" s="271"/>
      <c r="J202" s="271"/>
      <c r="K202" s="314"/>
    </row>
    <row r="203" ht="15" customHeight="1">
      <c r="B203" s="293"/>
      <c r="C203" s="271"/>
      <c r="D203" s="271"/>
      <c r="E203" s="271"/>
      <c r="F203" s="292" t="s">
        <v>47</v>
      </c>
      <c r="G203" s="271"/>
      <c r="H203" s="271" t="s">
        <v>693</v>
      </c>
      <c r="I203" s="271"/>
      <c r="J203" s="271"/>
      <c r="K203" s="314"/>
    </row>
    <row r="204" ht="15" customHeight="1">
      <c r="B204" s="293"/>
      <c r="C204" s="271"/>
      <c r="D204" s="271"/>
      <c r="E204" s="271"/>
      <c r="F204" s="292" t="s">
        <v>48</v>
      </c>
      <c r="G204" s="271"/>
      <c r="H204" s="271" t="s">
        <v>694</v>
      </c>
      <c r="I204" s="271"/>
      <c r="J204" s="271"/>
      <c r="K204" s="314"/>
    </row>
    <row r="205" ht="15" customHeight="1">
      <c r="B205" s="293"/>
      <c r="C205" s="271"/>
      <c r="D205" s="271"/>
      <c r="E205" s="271"/>
      <c r="F205" s="292"/>
      <c r="G205" s="271"/>
      <c r="H205" s="271"/>
      <c r="I205" s="271"/>
      <c r="J205" s="271"/>
      <c r="K205" s="314"/>
    </row>
    <row r="206" ht="15" customHeight="1">
      <c r="B206" s="293"/>
      <c r="C206" s="271" t="s">
        <v>635</v>
      </c>
      <c r="D206" s="271"/>
      <c r="E206" s="271"/>
      <c r="F206" s="292" t="s">
        <v>81</v>
      </c>
      <c r="G206" s="271"/>
      <c r="H206" s="271" t="s">
        <v>695</v>
      </c>
      <c r="I206" s="271"/>
      <c r="J206" s="271"/>
      <c r="K206" s="314"/>
    </row>
    <row r="207" ht="15" customHeight="1">
      <c r="B207" s="293"/>
      <c r="C207" s="299"/>
      <c r="D207" s="271"/>
      <c r="E207" s="271"/>
      <c r="F207" s="292" t="s">
        <v>532</v>
      </c>
      <c r="G207" s="271"/>
      <c r="H207" s="271" t="s">
        <v>533</v>
      </c>
      <c r="I207" s="271"/>
      <c r="J207" s="271"/>
      <c r="K207" s="314"/>
    </row>
    <row r="208" ht="15" customHeight="1">
      <c r="B208" s="293"/>
      <c r="C208" s="271"/>
      <c r="D208" s="271"/>
      <c r="E208" s="271"/>
      <c r="F208" s="292" t="s">
        <v>530</v>
      </c>
      <c r="G208" s="271"/>
      <c r="H208" s="271" t="s">
        <v>696</v>
      </c>
      <c r="I208" s="271"/>
      <c r="J208" s="271"/>
      <c r="K208" s="314"/>
    </row>
    <row r="209" ht="15" customHeight="1">
      <c r="B209" s="331"/>
      <c r="C209" s="299"/>
      <c r="D209" s="299"/>
      <c r="E209" s="299"/>
      <c r="F209" s="292" t="s">
        <v>534</v>
      </c>
      <c r="G209" s="277"/>
      <c r="H209" s="318" t="s">
        <v>535</v>
      </c>
      <c r="I209" s="318"/>
      <c r="J209" s="318"/>
      <c r="K209" s="332"/>
    </row>
    <row r="210" ht="15" customHeight="1">
      <c r="B210" s="331"/>
      <c r="C210" s="299"/>
      <c r="D210" s="299"/>
      <c r="E210" s="299"/>
      <c r="F210" s="292" t="s">
        <v>536</v>
      </c>
      <c r="G210" s="277"/>
      <c r="H210" s="318" t="s">
        <v>515</v>
      </c>
      <c r="I210" s="318"/>
      <c r="J210" s="318"/>
      <c r="K210" s="332"/>
    </row>
    <row r="211" ht="15" customHeight="1">
      <c r="B211" s="331"/>
      <c r="C211" s="299"/>
      <c r="D211" s="299"/>
      <c r="E211" s="299"/>
      <c r="F211" s="333"/>
      <c r="G211" s="277"/>
      <c r="H211" s="334"/>
      <c r="I211" s="334"/>
      <c r="J211" s="334"/>
      <c r="K211" s="332"/>
    </row>
    <row r="212" ht="15" customHeight="1">
      <c r="B212" s="331"/>
      <c r="C212" s="271" t="s">
        <v>659</v>
      </c>
      <c r="D212" s="299"/>
      <c r="E212" s="299"/>
      <c r="F212" s="292">
        <v>1</v>
      </c>
      <c r="G212" s="277"/>
      <c r="H212" s="318" t="s">
        <v>697</v>
      </c>
      <c r="I212" s="318"/>
      <c r="J212" s="318"/>
      <c r="K212" s="332"/>
    </row>
    <row r="213" ht="15" customHeight="1">
      <c r="B213" s="331"/>
      <c r="C213" s="299"/>
      <c r="D213" s="299"/>
      <c r="E213" s="299"/>
      <c r="F213" s="292">
        <v>2</v>
      </c>
      <c r="G213" s="277"/>
      <c r="H213" s="318" t="s">
        <v>698</v>
      </c>
      <c r="I213" s="318"/>
      <c r="J213" s="318"/>
      <c r="K213" s="332"/>
    </row>
    <row r="214" ht="15" customHeight="1">
      <c r="B214" s="331"/>
      <c r="C214" s="299"/>
      <c r="D214" s="299"/>
      <c r="E214" s="299"/>
      <c r="F214" s="292">
        <v>3</v>
      </c>
      <c r="G214" s="277"/>
      <c r="H214" s="318" t="s">
        <v>699</v>
      </c>
      <c r="I214" s="318"/>
      <c r="J214" s="318"/>
      <c r="K214" s="332"/>
    </row>
    <row r="215" ht="15" customHeight="1">
      <c r="B215" s="331"/>
      <c r="C215" s="299"/>
      <c r="D215" s="299"/>
      <c r="E215" s="299"/>
      <c r="F215" s="292">
        <v>4</v>
      </c>
      <c r="G215" s="277"/>
      <c r="H215" s="318" t="s">
        <v>700</v>
      </c>
      <c r="I215" s="318"/>
      <c r="J215" s="318"/>
      <c r="K215" s="332"/>
    </row>
    <row r="216" ht="12.75" customHeight="1">
      <c r="B216" s="335"/>
      <c r="C216" s="336"/>
      <c r="D216" s="336"/>
      <c r="E216" s="336"/>
      <c r="F216" s="336"/>
      <c r="G216" s="336"/>
      <c r="H216" s="336"/>
      <c r="I216" s="336"/>
      <c r="J216" s="336"/>
      <c r="K216" s="337"/>
    </row>
  </sheetData>
  <sheetProtection autoFilter="0" deleteColumns="0" deleteRows="0" formatCells="0" formatColumns="0" formatRows="0" insertColumns="0" insertHyperlinks="0" insertRows="0" pivotTables="0" sort="0"/>
  <mergeCells count="77">
    <mergeCell ref="H208:J208"/>
    <mergeCell ref="H203:J203"/>
    <mergeCell ref="H201:J201"/>
    <mergeCell ref="H212:J212"/>
    <mergeCell ref="H214:J214"/>
    <mergeCell ref="H215:J215"/>
    <mergeCell ref="H213:J213"/>
    <mergeCell ref="H210:J210"/>
    <mergeCell ref="H209:J209"/>
    <mergeCell ref="H207:J207"/>
    <mergeCell ref="H198:J198"/>
    <mergeCell ref="C163:J163"/>
    <mergeCell ref="C120:J120"/>
    <mergeCell ref="C145:J145"/>
    <mergeCell ref="C197:J197"/>
    <mergeCell ref="H206:J206"/>
    <mergeCell ref="H204:J204"/>
    <mergeCell ref="H202:J202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C52:J52"/>
    <mergeCell ref="C53:J53"/>
    <mergeCell ref="C55:J55"/>
    <mergeCell ref="D56:J56"/>
    <mergeCell ref="D57:J5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D33:J33"/>
    <mergeCell ref="G34:J34"/>
    <mergeCell ref="G35:J35"/>
    <mergeCell ref="D49:J49"/>
    <mergeCell ref="E48:J48"/>
    <mergeCell ref="G36:J36"/>
    <mergeCell ref="G37:J37"/>
    <mergeCell ref="C23:J23"/>
    <mergeCell ref="D25:J25"/>
    <mergeCell ref="D26:J26"/>
    <mergeCell ref="D28:J28"/>
    <mergeCell ref="D29:J29"/>
    <mergeCell ref="D31:J31"/>
    <mergeCell ref="C24:J24"/>
    <mergeCell ref="D32:J32"/>
    <mergeCell ref="F18:J18"/>
    <mergeCell ref="F21:J21"/>
    <mergeCell ref="D11:J11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</mergeCells>
  <pageMargins left="0.5902778" right="0.5902778" top="0.5902778" bottom="0.5902778" header="0" footer="0"/>
  <pageSetup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SINPPS4\Láďa</dc:creator>
  <cp:lastModifiedBy>SINPPS4\Láďa</cp:lastModifiedBy>
  <dcterms:created xsi:type="dcterms:W3CDTF">2018-01-08T07:40:24Z</dcterms:created>
  <dcterms:modified xsi:type="dcterms:W3CDTF">2018-01-08T07:40:32Z</dcterms:modified>
</cp:coreProperties>
</file>