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Akce\2021\13-2021 Bořanovice, Příčná\Rozpočet\"/>
    </mc:Choice>
  </mc:AlternateContent>
  <bookViews>
    <workbookView xWindow="0" yWindow="0" windowWidth="0" windowHeight="0"/>
  </bookViews>
  <sheets>
    <sheet name="Rekapitulace stavby" sheetId="1" r:id="rId1"/>
    <sheet name="SO 100 - Komunikace" sheetId="2" r:id="rId2"/>
    <sheet name="SO 101 - Sanace AZ (odhad)" sheetId="3" r:id="rId3"/>
    <sheet name="SO 900 - VRN" sheetId="4" r:id="rId4"/>
  </sheets>
  <definedNames>
    <definedName name="_xlnm.Print_Area" localSheetId="0">'Rekapitulace stavby'!$D$4:$AO$76,'Rekapitulace stavby'!$C$82:$AQ$98</definedName>
    <definedName name="_xlnm.Print_Titles" localSheetId="0">'Rekapitulace stavby'!$92:$92</definedName>
    <definedName name="_xlnm._FilterDatabase" localSheetId="1" hidden="1">'SO 100 - Komunikace'!$C$123:$K$316</definedName>
    <definedName name="_xlnm.Print_Area" localSheetId="1">'SO 100 - Komunikace'!$C$4:$J$76,'SO 100 - Komunikace'!$C$111:$K$316</definedName>
    <definedName name="_xlnm.Print_Titles" localSheetId="1">'SO 100 - Komunikace'!$123:$123</definedName>
    <definedName name="_xlnm._FilterDatabase" localSheetId="2" hidden="1">'SO 101 - Sanace AZ (odhad)'!$C$121:$K$153</definedName>
    <definedName name="_xlnm.Print_Area" localSheetId="2">'SO 101 - Sanace AZ (odhad)'!$C$4:$J$76,'SO 101 - Sanace AZ (odhad)'!$C$109:$K$153</definedName>
    <definedName name="_xlnm.Print_Titles" localSheetId="2">'SO 101 - Sanace AZ (odhad)'!$121:$121</definedName>
    <definedName name="_xlnm._FilterDatabase" localSheetId="3" hidden="1">'SO 900 - VRN'!$C$122:$K$144</definedName>
    <definedName name="_xlnm.Print_Area" localSheetId="3">'SO 900 - VRN'!$C$4:$J$76,'SO 900 - VRN'!$C$110:$K$144</definedName>
    <definedName name="_xlnm.Print_Titles" localSheetId="3">'SO 900 - VRN'!$122:$122</definedName>
  </definedNames>
  <calcPr/>
</workbook>
</file>

<file path=xl/calcChain.xml><?xml version="1.0" encoding="utf-8"?>
<calcChain xmlns="http://schemas.openxmlformats.org/spreadsheetml/2006/main">
  <c i="4" l="1" r="J37"/>
  <c r="J36"/>
  <c i="1" r="AY97"/>
  <c i="4" r="J35"/>
  <c i="1" r="AX97"/>
  <c i="4" r="BI144"/>
  <c r="BH144"/>
  <c r="BG144"/>
  <c r="BF144"/>
  <c r="T144"/>
  <c r="R144"/>
  <c r="P144"/>
  <c r="BI143"/>
  <c r="BH143"/>
  <c r="BG143"/>
  <c r="BF143"/>
  <c r="T143"/>
  <c r="R143"/>
  <c r="P143"/>
  <c r="BI142"/>
  <c r="BH142"/>
  <c r="BG142"/>
  <c r="BF142"/>
  <c r="T142"/>
  <c r="R142"/>
  <c r="P142"/>
  <c r="BI140"/>
  <c r="BH140"/>
  <c r="BG140"/>
  <c r="BF140"/>
  <c r="T140"/>
  <c r="R140"/>
  <c r="P140"/>
  <c r="BI139"/>
  <c r="BH139"/>
  <c r="BG139"/>
  <c r="BF139"/>
  <c r="T139"/>
  <c r="R139"/>
  <c r="P139"/>
  <c r="BI137"/>
  <c r="BH137"/>
  <c r="BG137"/>
  <c r="BF137"/>
  <c r="T137"/>
  <c r="T136"/>
  <c r="R137"/>
  <c r="R136"/>
  <c r="P137"/>
  <c r="P136"/>
  <c r="BI135"/>
  <c r="BH135"/>
  <c r="BG135"/>
  <c r="BF135"/>
  <c r="T135"/>
  <c r="R135"/>
  <c r="P135"/>
  <c r="BI134"/>
  <c r="BH134"/>
  <c r="BG134"/>
  <c r="BF134"/>
  <c r="T134"/>
  <c r="R134"/>
  <c r="P134"/>
  <c r="BI133"/>
  <c r="BH133"/>
  <c r="BG133"/>
  <c r="BF133"/>
  <c r="T133"/>
  <c r="R133"/>
  <c r="P133"/>
  <c r="BI132"/>
  <c r="BH132"/>
  <c r="BG132"/>
  <c r="BF132"/>
  <c r="T132"/>
  <c r="R132"/>
  <c r="P132"/>
  <c r="BI130"/>
  <c r="BH130"/>
  <c r="BG130"/>
  <c r="BF130"/>
  <c r="T130"/>
  <c r="T129"/>
  <c r="R130"/>
  <c r="R129"/>
  <c r="P130"/>
  <c r="P129"/>
  <c r="BI128"/>
  <c r="BH128"/>
  <c r="BG128"/>
  <c r="BF128"/>
  <c r="T128"/>
  <c r="R128"/>
  <c r="P128"/>
  <c r="BI127"/>
  <c r="BH127"/>
  <c r="BG127"/>
  <c r="BF127"/>
  <c r="T127"/>
  <c r="R127"/>
  <c r="P127"/>
  <c r="BI126"/>
  <c r="BH126"/>
  <c r="BG126"/>
  <c r="BF126"/>
  <c r="T126"/>
  <c r="R126"/>
  <c r="P126"/>
  <c r="J120"/>
  <c r="J119"/>
  <c r="F119"/>
  <c r="F117"/>
  <c r="E115"/>
  <c r="J92"/>
  <c r="J91"/>
  <c r="F91"/>
  <c r="F89"/>
  <c r="E87"/>
  <c r="J18"/>
  <c r="E18"/>
  <c r="F92"/>
  <c r="J17"/>
  <c r="J12"/>
  <c r="J117"/>
  <c r="E7"/>
  <c r="E113"/>
  <c i="3" r="J37"/>
  <c r="J36"/>
  <c i="1" r="AY96"/>
  <c i="3" r="J35"/>
  <c i="1" r="AX96"/>
  <c i="3" r="BI151"/>
  <c r="BH151"/>
  <c r="BG151"/>
  <c r="BF151"/>
  <c r="T151"/>
  <c r="R151"/>
  <c r="P151"/>
  <c r="BI149"/>
  <c r="BH149"/>
  <c r="BG149"/>
  <c r="BF149"/>
  <c r="T149"/>
  <c r="R149"/>
  <c r="P149"/>
  <c r="BI147"/>
  <c r="BH147"/>
  <c r="BG147"/>
  <c r="BF147"/>
  <c r="T147"/>
  <c r="R147"/>
  <c r="P147"/>
  <c r="BI143"/>
  <c r="BH143"/>
  <c r="BG143"/>
  <c r="BF143"/>
  <c r="T143"/>
  <c r="T142"/>
  <c r="R143"/>
  <c r="R142"/>
  <c r="P143"/>
  <c r="P142"/>
  <c r="BI139"/>
  <c r="BH139"/>
  <c r="BG139"/>
  <c r="BF139"/>
  <c r="T139"/>
  <c r="T138"/>
  <c r="R139"/>
  <c r="R138"/>
  <c r="P139"/>
  <c r="P138"/>
  <c r="BI136"/>
  <c r="BH136"/>
  <c r="BG136"/>
  <c r="BF136"/>
  <c r="T136"/>
  <c r="T135"/>
  <c r="R136"/>
  <c r="R135"/>
  <c r="P136"/>
  <c r="P135"/>
  <c r="BI133"/>
  <c r="BH133"/>
  <c r="BG133"/>
  <c r="BF133"/>
  <c r="T133"/>
  <c r="R133"/>
  <c r="P133"/>
  <c r="BI130"/>
  <c r="BH130"/>
  <c r="BG130"/>
  <c r="BF130"/>
  <c r="T130"/>
  <c r="R130"/>
  <c r="P130"/>
  <c r="BI128"/>
  <c r="BH128"/>
  <c r="BG128"/>
  <c r="BF128"/>
  <c r="T128"/>
  <c r="R128"/>
  <c r="P128"/>
  <c r="BI125"/>
  <c r="BH125"/>
  <c r="BG125"/>
  <c r="BF125"/>
  <c r="T125"/>
  <c r="R125"/>
  <c r="P125"/>
  <c r="J119"/>
  <c r="J118"/>
  <c r="F118"/>
  <c r="F116"/>
  <c r="E114"/>
  <c r="J92"/>
  <c r="J91"/>
  <c r="F91"/>
  <c r="F89"/>
  <c r="E87"/>
  <c r="J18"/>
  <c r="E18"/>
  <c r="F119"/>
  <c r="J17"/>
  <c r="J12"/>
  <c r="J89"/>
  <c r="E7"/>
  <c r="E112"/>
  <c i="2" r="J37"/>
  <c r="J36"/>
  <c i="1" r="AY95"/>
  <c i="2" r="J35"/>
  <c i="1" r="AX95"/>
  <c i="2" r="BI314"/>
  <c r="BH314"/>
  <c r="BG314"/>
  <c r="BF314"/>
  <c r="T314"/>
  <c r="R314"/>
  <c r="P314"/>
  <c r="BI312"/>
  <c r="BH312"/>
  <c r="BG312"/>
  <c r="BF312"/>
  <c r="T312"/>
  <c r="R312"/>
  <c r="P312"/>
  <c r="BI310"/>
  <c r="BH310"/>
  <c r="BG310"/>
  <c r="BF310"/>
  <c r="T310"/>
  <c r="R310"/>
  <c r="P310"/>
  <c r="BI307"/>
  <c r="BH307"/>
  <c r="BG307"/>
  <c r="BF307"/>
  <c r="T307"/>
  <c r="R307"/>
  <c r="P307"/>
  <c r="BI302"/>
  <c r="BH302"/>
  <c r="BG302"/>
  <c r="BF302"/>
  <c r="T302"/>
  <c r="R302"/>
  <c r="P302"/>
  <c r="BI300"/>
  <c r="BH300"/>
  <c r="BG300"/>
  <c r="BF300"/>
  <c r="T300"/>
  <c r="R300"/>
  <c r="P300"/>
  <c r="BI298"/>
  <c r="BH298"/>
  <c r="BG298"/>
  <c r="BF298"/>
  <c r="T298"/>
  <c r="R298"/>
  <c r="P298"/>
  <c r="BI295"/>
  <c r="BH295"/>
  <c r="BG295"/>
  <c r="BF295"/>
  <c r="T295"/>
  <c r="R295"/>
  <c r="P295"/>
  <c r="BI288"/>
  <c r="BH288"/>
  <c r="BG288"/>
  <c r="BF288"/>
  <c r="T288"/>
  <c r="R288"/>
  <c r="P288"/>
  <c r="BI285"/>
  <c r="BH285"/>
  <c r="BG285"/>
  <c r="BF285"/>
  <c r="T285"/>
  <c r="R285"/>
  <c r="P285"/>
  <c r="BI283"/>
  <c r="BH283"/>
  <c r="BG283"/>
  <c r="BF283"/>
  <c r="T283"/>
  <c r="R283"/>
  <c r="P283"/>
  <c r="BI281"/>
  <c r="BH281"/>
  <c r="BG281"/>
  <c r="BF281"/>
  <c r="T281"/>
  <c r="R281"/>
  <c r="P281"/>
  <c r="BI279"/>
  <c r="BH279"/>
  <c r="BG279"/>
  <c r="BF279"/>
  <c r="T279"/>
  <c r="R279"/>
  <c r="P279"/>
  <c r="BI277"/>
  <c r="BH277"/>
  <c r="BG277"/>
  <c r="BF277"/>
  <c r="T277"/>
  <c r="R277"/>
  <c r="P277"/>
  <c r="BI274"/>
  <c r="BH274"/>
  <c r="BG274"/>
  <c r="BF274"/>
  <c r="T274"/>
  <c r="R274"/>
  <c r="P274"/>
  <c r="BI271"/>
  <c r="BH271"/>
  <c r="BG271"/>
  <c r="BF271"/>
  <c r="T271"/>
  <c r="R271"/>
  <c r="P271"/>
  <c r="BI264"/>
  <c r="BH264"/>
  <c r="BG264"/>
  <c r="BF264"/>
  <c r="T264"/>
  <c r="R264"/>
  <c r="P264"/>
  <c r="BI259"/>
  <c r="BH259"/>
  <c r="BG259"/>
  <c r="BF259"/>
  <c r="T259"/>
  <c r="R259"/>
  <c r="P259"/>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44"/>
  <c r="BH244"/>
  <c r="BG244"/>
  <c r="BF244"/>
  <c r="T244"/>
  <c r="R244"/>
  <c r="P244"/>
  <c r="BI242"/>
  <c r="BH242"/>
  <c r="BG242"/>
  <c r="BF242"/>
  <c r="T242"/>
  <c r="R242"/>
  <c r="P242"/>
  <c r="BI240"/>
  <c r="BH240"/>
  <c r="BG240"/>
  <c r="BF240"/>
  <c r="T240"/>
  <c r="R240"/>
  <c r="P240"/>
  <c r="BI239"/>
  <c r="BH239"/>
  <c r="BG239"/>
  <c r="BF239"/>
  <c r="T239"/>
  <c r="R239"/>
  <c r="P239"/>
  <c r="BI237"/>
  <c r="BH237"/>
  <c r="BG237"/>
  <c r="BF237"/>
  <c r="T237"/>
  <c r="R237"/>
  <c r="P237"/>
  <c r="BI236"/>
  <c r="BH236"/>
  <c r="BG236"/>
  <c r="BF236"/>
  <c r="T236"/>
  <c r="R236"/>
  <c r="P236"/>
  <c r="BI234"/>
  <c r="BH234"/>
  <c r="BG234"/>
  <c r="BF234"/>
  <c r="T234"/>
  <c r="R234"/>
  <c r="P234"/>
  <c r="BI232"/>
  <c r="BH232"/>
  <c r="BG232"/>
  <c r="BF232"/>
  <c r="T232"/>
  <c r="R232"/>
  <c r="P232"/>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3"/>
  <c r="BH213"/>
  <c r="BG213"/>
  <c r="BF213"/>
  <c r="T213"/>
  <c r="R213"/>
  <c r="P213"/>
  <c r="BI211"/>
  <c r="BH211"/>
  <c r="BG211"/>
  <c r="BF211"/>
  <c r="T211"/>
  <c r="R211"/>
  <c r="P211"/>
  <c r="BI209"/>
  <c r="BH209"/>
  <c r="BG209"/>
  <c r="BF209"/>
  <c r="T209"/>
  <c r="R209"/>
  <c r="P209"/>
  <c r="BI208"/>
  <c r="BH208"/>
  <c r="BG208"/>
  <c r="BF208"/>
  <c r="T208"/>
  <c r="R208"/>
  <c r="P208"/>
  <c r="BI206"/>
  <c r="BH206"/>
  <c r="BG206"/>
  <c r="BF206"/>
  <c r="T206"/>
  <c r="R206"/>
  <c r="P206"/>
  <c r="BI204"/>
  <c r="BH204"/>
  <c r="BG204"/>
  <c r="BF204"/>
  <c r="T204"/>
  <c r="R204"/>
  <c r="P204"/>
  <c r="BI199"/>
  <c r="BH199"/>
  <c r="BG199"/>
  <c r="BF199"/>
  <c r="T199"/>
  <c r="R199"/>
  <c r="P199"/>
  <c r="BI194"/>
  <c r="BH194"/>
  <c r="BG194"/>
  <c r="BF194"/>
  <c r="T194"/>
  <c r="R194"/>
  <c r="P194"/>
  <c r="BI190"/>
  <c r="BH190"/>
  <c r="BG190"/>
  <c r="BF190"/>
  <c r="T190"/>
  <c r="T189"/>
  <c r="R190"/>
  <c r="R189"/>
  <c r="P190"/>
  <c r="P189"/>
  <c r="BI188"/>
  <c r="BH188"/>
  <c r="BG188"/>
  <c r="BF188"/>
  <c r="T188"/>
  <c r="R188"/>
  <c r="P188"/>
  <c r="BI186"/>
  <c r="BH186"/>
  <c r="BG186"/>
  <c r="BF186"/>
  <c r="T186"/>
  <c r="R186"/>
  <c r="P186"/>
  <c r="BI184"/>
  <c r="BH184"/>
  <c r="BG184"/>
  <c r="BF184"/>
  <c r="T184"/>
  <c r="R184"/>
  <c r="P184"/>
  <c r="BI182"/>
  <c r="BH182"/>
  <c r="BG182"/>
  <c r="BF182"/>
  <c r="T182"/>
  <c r="R182"/>
  <c r="P182"/>
  <c r="BI179"/>
  <c r="BH179"/>
  <c r="BG179"/>
  <c r="BF179"/>
  <c r="T179"/>
  <c r="R179"/>
  <c r="P179"/>
  <c r="BI170"/>
  <c r="BH170"/>
  <c r="BG170"/>
  <c r="BF170"/>
  <c r="T170"/>
  <c r="R170"/>
  <c r="P170"/>
  <c r="BI167"/>
  <c r="BH167"/>
  <c r="BG167"/>
  <c r="BF167"/>
  <c r="T167"/>
  <c r="R167"/>
  <c r="P167"/>
  <c r="BI158"/>
  <c r="BH158"/>
  <c r="BG158"/>
  <c r="BF158"/>
  <c r="T158"/>
  <c r="R158"/>
  <c r="P158"/>
  <c r="BI153"/>
  <c r="BH153"/>
  <c r="BG153"/>
  <c r="BF153"/>
  <c r="T153"/>
  <c r="R153"/>
  <c r="P153"/>
  <c r="BI147"/>
  <c r="BH147"/>
  <c r="BG147"/>
  <c r="BF147"/>
  <c r="T147"/>
  <c r="R147"/>
  <c r="P147"/>
  <c r="BI141"/>
  <c r="BH141"/>
  <c r="BG141"/>
  <c r="BF141"/>
  <c r="T141"/>
  <c r="R141"/>
  <c r="P141"/>
  <c r="BI136"/>
  <c r="BH136"/>
  <c r="BG136"/>
  <c r="BF136"/>
  <c r="T136"/>
  <c r="R136"/>
  <c r="P136"/>
  <c r="BI133"/>
  <c r="BH133"/>
  <c r="BG133"/>
  <c r="BF133"/>
  <c r="T133"/>
  <c r="R133"/>
  <c r="P133"/>
  <c r="BI130"/>
  <c r="BH130"/>
  <c r="BG130"/>
  <c r="BF130"/>
  <c r="T130"/>
  <c r="R130"/>
  <c r="P130"/>
  <c r="BI127"/>
  <c r="BH127"/>
  <c r="BG127"/>
  <c r="BF127"/>
  <c r="T127"/>
  <c r="R127"/>
  <c r="P127"/>
  <c r="J121"/>
  <c r="J120"/>
  <c r="F120"/>
  <c r="F118"/>
  <c r="E116"/>
  <c r="J92"/>
  <c r="J91"/>
  <c r="F91"/>
  <c r="F89"/>
  <c r="E87"/>
  <c r="J18"/>
  <c r="E18"/>
  <c r="F121"/>
  <c r="J17"/>
  <c r="J12"/>
  <c r="J89"/>
  <c r="E7"/>
  <c r="E85"/>
  <c i="1" r="L90"/>
  <c r="AM90"/>
  <c r="AM89"/>
  <c r="L89"/>
  <c r="AM87"/>
  <c r="L87"/>
  <c r="L85"/>
  <c r="L84"/>
  <c i="4" r="BK142"/>
  <c r="J140"/>
  <c r="BK137"/>
  <c r="J135"/>
  <c r="BK133"/>
  <c r="BK130"/>
  <c r="BK128"/>
  <c r="BK127"/>
  <c i="3" r="J151"/>
  <c r="BK149"/>
  <c r="J143"/>
  <c r="J133"/>
  <c r="J130"/>
  <c r="J128"/>
  <c i="2" r="J314"/>
  <c r="J310"/>
  <c r="J307"/>
  <c r="J283"/>
  <c r="BK264"/>
  <c r="J255"/>
  <c r="BK252"/>
  <c r="BK244"/>
  <c r="J240"/>
  <c r="BK239"/>
  <c r="BK237"/>
  <c r="BK236"/>
  <c r="BK232"/>
  <c r="BK227"/>
  <c r="BK211"/>
  <c r="J204"/>
  <c r="BK199"/>
  <c r="BK190"/>
  <c r="BK184"/>
  <c r="J179"/>
  <c r="J167"/>
  <c r="BK312"/>
  <c r="BK298"/>
  <c r="BK288"/>
  <c r="BK283"/>
  <c r="BK281"/>
  <c r="J277"/>
  <c r="BK274"/>
  <c r="J253"/>
  <c i="4" r="J132"/>
  <c r="J126"/>
  <c i="3" r="BK151"/>
  <c r="J149"/>
  <c r="BK147"/>
  <c r="BK143"/>
  <c r="BK128"/>
  <c i="2" r="BK302"/>
  <c r="BK300"/>
  <c r="J288"/>
  <c r="J239"/>
  <c r="J234"/>
  <c r="BK223"/>
  <c r="BK219"/>
  <c r="J208"/>
  <c r="BK179"/>
  <c r="BK153"/>
  <c r="J147"/>
  <c r="BK127"/>
  <c i="1" r="AS94"/>
  <c i="4" r="J143"/>
  <c r="BK139"/>
  <c r="J133"/>
  <c r="BK126"/>
  <c i="3" r="J147"/>
  <c r="J136"/>
  <c r="BK125"/>
  <c i="2" r="J298"/>
  <c r="BK277"/>
  <c r="J271"/>
  <c r="J256"/>
  <c r="BK253"/>
  <c r="J244"/>
  <c r="J236"/>
  <c r="J223"/>
  <c r="J206"/>
  <c r="BK204"/>
  <c r="BK194"/>
  <c r="J190"/>
  <c r="BK158"/>
  <c r="BK133"/>
  <c i="4" r="BK143"/>
  <c r="J142"/>
  <c r="BK140"/>
  <c r="J139"/>
  <c r="J137"/>
  <c r="BK134"/>
  <c r="J128"/>
  <c i="3" r="J139"/>
  <c i="2" r="BK310"/>
  <c r="J279"/>
  <c r="BK255"/>
  <c r="J242"/>
  <c r="J237"/>
  <c r="BK234"/>
  <c r="J229"/>
  <c r="J225"/>
  <c r="J221"/>
  <c r="J213"/>
  <c r="J211"/>
  <c r="BK206"/>
  <c r="J199"/>
  <c r="BK188"/>
  <c r="BK186"/>
  <c r="J182"/>
  <c r="J170"/>
  <c r="BK167"/>
  <c r="BK147"/>
  <c r="BK141"/>
  <c r="J141"/>
  <c r="J130"/>
  <c i="4" r="BK144"/>
  <c r="J144"/>
  <c r="BK135"/>
  <c r="J134"/>
  <c r="BK132"/>
  <c r="J130"/>
  <c r="J127"/>
  <c i="3" r="BK136"/>
  <c r="BK130"/>
  <c i="2" r="BK314"/>
  <c r="J302"/>
  <c r="J300"/>
  <c r="BK295"/>
  <c r="J285"/>
  <c r="J274"/>
  <c r="BK271"/>
  <c r="BK259"/>
  <c r="BK256"/>
  <c r="J254"/>
  <c r="J251"/>
  <c r="BK242"/>
  <c r="BK240"/>
  <c r="J232"/>
  <c r="BK225"/>
  <c r="J219"/>
  <c r="J209"/>
  <c r="J188"/>
  <c r="BK182"/>
  <c r="BK170"/>
  <c r="J158"/>
  <c r="J153"/>
  <c r="BK136"/>
  <c r="BK130"/>
  <c i="3" r="BK139"/>
  <c r="BK133"/>
  <c r="J125"/>
  <c i="2" r="J312"/>
  <c r="BK307"/>
  <c r="J295"/>
  <c r="BK285"/>
  <c r="J281"/>
  <c r="BK279"/>
  <c r="J264"/>
  <c r="J259"/>
  <c r="BK254"/>
  <c r="J252"/>
  <c r="BK251"/>
  <c r="BK229"/>
  <c r="J227"/>
  <c r="BK221"/>
  <c r="BK213"/>
  <c r="BK209"/>
  <c r="BK208"/>
  <c r="J194"/>
  <c r="J186"/>
  <c r="J184"/>
  <c r="J136"/>
  <c r="J133"/>
  <c r="J127"/>
  <c l="1" r="BK126"/>
  <c r="J126"/>
  <c r="J98"/>
  <c r="R193"/>
  <c r="T243"/>
  <c r="R309"/>
  <c i="3" r="T146"/>
  <c i="4" r="BK138"/>
  <c r="J138"/>
  <c r="J102"/>
  <c i="2" r="T126"/>
  <c r="T125"/>
  <c r="T124"/>
  <c r="BK243"/>
  <c r="J243"/>
  <c r="J102"/>
  <c r="R287"/>
  <c i="3" r="P124"/>
  <c i="4" r="R141"/>
  <c i="2" r="P193"/>
  <c r="R231"/>
  <c r="P287"/>
  <c i="3" r="T124"/>
  <c r="T123"/>
  <c r="T122"/>
  <c r="R146"/>
  <c i="4" r="P141"/>
  <c i="2" r="T193"/>
  <c r="R243"/>
  <c r="T309"/>
  <c i="3" r="BK124"/>
  <c r="BK146"/>
  <c r="J146"/>
  <c r="J102"/>
  <c i="4" r="P138"/>
  <c r="R138"/>
  <c i="2" r="P126"/>
  <c r="T231"/>
  <c r="BK287"/>
  <c r="J287"/>
  <c r="J103"/>
  <c r="P309"/>
  <c i="3" r="P146"/>
  <c i="4" r="T138"/>
  <c i="2" r="R126"/>
  <c r="R125"/>
  <c r="R124"/>
  <c r="BK231"/>
  <c r="J231"/>
  <c r="J101"/>
  <c r="P243"/>
  <c r="BK309"/>
  <c r="J309"/>
  <c r="J104"/>
  <c i="4" r="BK141"/>
  <c r="J141"/>
  <c r="J103"/>
  <c i="2" r="BK193"/>
  <c r="J193"/>
  <c r="J100"/>
  <c r="P231"/>
  <c r="T287"/>
  <c i="3" r="R124"/>
  <c r="R123"/>
  <c r="R122"/>
  <c i="4" r="BK125"/>
  <c r="J125"/>
  <c r="J98"/>
  <c r="P125"/>
  <c r="R125"/>
  <c r="T125"/>
  <c r="BK131"/>
  <c r="J131"/>
  <c r="J100"/>
  <c r="P131"/>
  <c r="R131"/>
  <c r="T131"/>
  <c r="T141"/>
  <c i="2" r="F92"/>
  <c r="J118"/>
  <c r="BE130"/>
  <c r="BE182"/>
  <c r="BE211"/>
  <c r="BE219"/>
  <c r="BE242"/>
  <c r="BE244"/>
  <c r="BE255"/>
  <c i="3" r="BE136"/>
  <c r="BE147"/>
  <c r="BK135"/>
  <c r="J135"/>
  <c r="J99"/>
  <c i="4" r="F120"/>
  <c r="BE127"/>
  <c r="BE128"/>
  <c i="2" r="E114"/>
  <c r="BE127"/>
  <c r="BE194"/>
  <c r="BE227"/>
  <c r="BE229"/>
  <c r="BE239"/>
  <c r="BE288"/>
  <c r="BE300"/>
  <c i="3" r="BE125"/>
  <c r="BE128"/>
  <c i="4" r="J89"/>
  <c i="2" r="BE133"/>
  <c r="BE179"/>
  <c r="BE184"/>
  <c r="BE190"/>
  <c r="BE204"/>
  <c r="BE209"/>
  <c r="BE223"/>
  <c r="BE232"/>
  <c r="BE236"/>
  <c r="BE240"/>
  <c r="BE256"/>
  <c r="BE271"/>
  <c r="BE274"/>
  <c r="BE285"/>
  <c r="BE298"/>
  <c r="BE302"/>
  <c r="BE314"/>
  <c i="3" r="BE143"/>
  <c r="BE151"/>
  <c i="4" r="E85"/>
  <c r="BE126"/>
  <c r="BE130"/>
  <c r="BE142"/>
  <c i="2" r="BE141"/>
  <c r="BE153"/>
  <c r="BE199"/>
  <c r="BE208"/>
  <c r="BE221"/>
  <c r="BE234"/>
  <c r="BE281"/>
  <c r="BE310"/>
  <c r="BE312"/>
  <c i="3" r="E85"/>
  <c r="J116"/>
  <c r="BE133"/>
  <c r="BE149"/>
  <c i="4" r="BE132"/>
  <c r="BE135"/>
  <c r="BE144"/>
  <c i="2" r="BE158"/>
  <c r="BE167"/>
  <c r="BE170"/>
  <c r="BE188"/>
  <c r="BE206"/>
  <c r="BE213"/>
  <c r="BE237"/>
  <c r="BE251"/>
  <c r="BE252"/>
  <c r="BE253"/>
  <c r="BE264"/>
  <c r="BE283"/>
  <c r="BE307"/>
  <c r="BK189"/>
  <c r="J189"/>
  <c r="J99"/>
  <c i="3" r="F92"/>
  <c i="4" r="BE134"/>
  <c i="2" r="BE295"/>
  <c r="BE136"/>
  <c r="BE147"/>
  <c r="BE186"/>
  <c r="BE225"/>
  <c r="BE254"/>
  <c r="BE259"/>
  <c r="BE277"/>
  <c r="BE279"/>
  <c i="3" r="BE130"/>
  <c r="BE139"/>
  <c r="BK138"/>
  <c r="J138"/>
  <c r="J100"/>
  <c r="BK142"/>
  <c r="J142"/>
  <c r="J101"/>
  <c i="4" r="BE133"/>
  <c r="BE137"/>
  <c r="BE139"/>
  <c r="BE140"/>
  <c r="BE143"/>
  <c r="BK129"/>
  <c r="J129"/>
  <c r="J99"/>
  <c r="BK136"/>
  <c r="J136"/>
  <c r="J101"/>
  <c i="2" r="F36"/>
  <c i="1" r="BC95"/>
  <c i="3" r="F36"/>
  <c i="1" r="BC96"/>
  <c i="4" r="F36"/>
  <c i="1" r="BC97"/>
  <c i="3" r="J34"/>
  <c i="1" r="AW96"/>
  <c i="4" r="F34"/>
  <c i="1" r="BA97"/>
  <c i="2" r="J34"/>
  <c i="1" r="AW95"/>
  <c i="4" r="F37"/>
  <c i="1" r="BD97"/>
  <c i="4" r="F35"/>
  <c i="1" r="BB97"/>
  <c i="3" r="F34"/>
  <c i="1" r="BA96"/>
  <c i="3" r="F35"/>
  <c i="1" r="BB96"/>
  <c i="2" r="F35"/>
  <c i="1" r="BB95"/>
  <c i="2" r="F34"/>
  <c i="1" r="BA95"/>
  <c i="3" r="F37"/>
  <c i="1" r="BD96"/>
  <c i="4" r="J34"/>
  <c i="1" r="AW97"/>
  <c i="2" r="F37"/>
  <c i="1" r="BD95"/>
  <c i="4" l="1" r="P124"/>
  <c r="P123"/>
  <c i="1" r="AU97"/>
  <c i="3" r="BK123"/>
  <c r="J123"/>
  <c r="J97"/>
  <c i="4" r="R124"/>
  <c r="R123"/>
  <c i="2" r="P125"/>
  <c r="P124"/>
  <c i="1" r="AU95"/>
  <c i="4" r="T124"/>
  <c r="T123"/>
  <c i="3" r="P123"/>
  <c r="P122"/>
  <c i="1" r="AU96"/>
  <c i="2" r="BK125"/>
  <c r="BK124"/>
  <c r="J124"/>
  <c r="J96"/>
  <c i="3" r="J124"/>
  <c r="J98"/>
  <c i="4" r="BK124"/>
  <c r="J124"/>
  <c r="J97"/>
  <c i="2" r="F33"/>
  <c i="1" r="AZ95"/>
  <c r="BB94"/>
  <c r="W31"/>
  <c i="4" r="F33"/>
  <c i="1" r="AZ97"/>
  <c r="BC94"/>
  <c r="W32"/>
  <c i="3" r="J33"/>
  <c i="1" r="AV96"/>
  <c r="AT96"/>
  <c i="2" r="J33"/>
  <c i="1" r="AV95"/>
  <c r="AT95"/>
  <c r="BA94"/>
  <c r="W30"/>
  <c i="4" r="J33"/>
  <c i="1" r="AV97"/>
  <c r="AT97"/>
  <c i="3" r="F33"/>
  <c i="1" r="AZ96"/>
  <c r="BD94"/>
  <c r="W33"/>
  <c i="3" l="1" r="BK122"/>
  <c r="J122"/>
  <c r="J96"/>
  <c i="2" r="J125"/>
  <c r="J97"/>
  <c i="4" r="BK123"/>
  <c r="J123"/>
  <c r="J96"/>
  <c i="1" r="AU94"/>
  <c r="AZ94"/>
  <c r="AV94"/>
  <c r="AK29"/>
  <c r="AY94"/>
  <c r="AW94"/>
  <c r="AK30"/>
  <c i="2" r="J30"/>
  <c i="1" r="AG95"/>
  <c r="AN95"/>
  <c r="AX94"/>
  <c i="2" l="1" r="J39"/>
  <c i="3" r="J30"/>
  <c i="1" r="AG96"/>
  <c r="AN96"/>
  <c r="W29"/>
  <c i="4" r="J30"/>
  <c i="1" r="AG97"/>
  <c r="AN97"/>
  <c r="AT94"/>
  <c i="3" l="1" r="J39"/>
  <c i="4" r="J39"/>
  <c i="1" r="AG94"/>
  <c r="AN94"/>
  <c l="1" r="AK26"/>
  <c r="AK35"/>
</calcChain>
</file>

<file path=xl/sharedStrings.xml><?xml version="1.0" encoding="utf-8"?>
<sst xmlns="http://schemas.openxmlformats.org/spreadsheetml/2006/main">
  <si>
    <t>Export Komplet</t>
  </si>
  <si>
    <t/>
  </si>
  <si>
    <t>2.0</t>
  </si>
  <si>
    <t>ZAMOK</t>
  </si>
  <si>
    <t>False</t>
  </si>
  <si>
    <t>{c981e802-78bd-4b30-a9ff-dc102ddd62b8}</t>
  </si>
  <si>
    <t>0,01</t>
  </si>
  <si>
    <t>21</t>
  </si>
  <si>
    <t>15</t>
  </si>
  <si>
    <t>REKAPITULACE STAVBY</t>
  </si>
  <si>
    <t xml:space="preserve">v ---  níže se nacházejí doplnkové a pomocné údaje k sestavám  --- v</t>
  </si>
  <si>
    <t>Návod na vyplnění</t>
  </si>
  <si>
    <t>0,001</t>
  </si>
  <si>
    <t>Kód:</t>
  </si>
  <si>
    <t>13-2021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</si>
  <si>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</si>
  <si>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</si>
  <si>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Stanoviště pro kontejnery - ul. Příčná, Bořanovice</t>
  </si>
  <si>
    <t>KSO:</t>
  </si>
  <si>
    <t>CC-CZ:</t>
  </si>
  <si>
    <t>Místo:</t>
  </si>
  <si>
    <t>Obec Bořanovice</t>
  </si>
  <si>
    <t>Datum:</t>
  </si>
  <si>
    <t>14. 5. 2021</t>
  </si>
  <si>
    <t>Zadavatel:</t>
  </si>
  <si>
    <t>IČ:</t>
  </si>
  <si>
    <t>00240061</t>
  </si>
  <si>
    <t>DIČ:</t>
  </si>
  <si>
    <t>CZ00240061</t>
  </si>
  <si>
    <t>Uchazeč:</t>
  </si>
  <si>
    <t>Vyplň údaj</t>
  </si>
  <si>
    <t>Projektant:</t>
  </si>
  <si>
    <t>62584332</t>
  </si>
  <si>
    <t>Sinpps s.r.o</t>
  </si>
  <si>
    <t>CZ62584332</t>
  </si>
  <si>
    <t>Zpracovatel:</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</si>
  <si>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</si>
  <si>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</si>
  <si>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</si>
  <si>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</si>
  <si>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</si>
  <si>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</si>
  <si>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</si>
  <si>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</si>
  <si>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</si>
  <si>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</si>
  <si>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</si>
  <si>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</si>
  <si>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</si>
  <si>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</si>
  <si>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</si>
  <si>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</si>
  <si>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</si>
  <si>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</si>
  <si>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</si>
  <si>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</si>
  <si>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</si>
  <si>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</si>
  <si>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</si>
  <si>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</si>
  <si>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</si>
  <si>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</si>
  <si>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</si>
  <si>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</si>
  <si>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</si>
  <si>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</si>
  <si>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</si>
  <si>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</si>
  <si>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</si>
  <si>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</si>
  <si>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</si>
  <si>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</si>
  <si>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</si>
  <si>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</si>
  <si>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</si>
  <si>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</si>
  <si>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</si>
  <si>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</si>
  <si>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</si>
  <si>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</si>
  <si>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</si>
  <si>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</si>
  <si>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</si>
  <si>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100</t>
  </si>
  <si>
    <t>Komunikace</t>
  </si>
  <si>
    <t>STA</t>
  </si>
  <si>
    <t>1</t>
  </si>
  <si>
    <t>{3ed01ca3-934a-435e-8172-7f3321e6fe14}</t>
  </si>
  <si>
    <t>2</t>
  </si>
  <si>
    <t>SO 101</t>
  </si>
  <si>
    <t>Sanace AZ (odhad)</t>
  </si>
  <si>
    <t>{d1345320-952e-41f8-b89e-1d3bd876c26c}</t>
  </si>
  <si>
    <t>SO 900</t>
  </si>
  <si>
    <t>VRN</t>
  </si>
  <si>
    <t>{47d6b7c7-9739-40db-a932-a5923accac25}</t>
  </si>
  <si>
    <t>KRYCÍ LIST SOUPISU PRACÍ</t>
  </si>
  <si>
    <t>Objekt:</t>
  </si>
  <si>
    <t>SO 100 - Komunikace</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</si>
  <si>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</si>
  <si>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</si>
  <si>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</si>
  <si>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</si>
  <si>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</si>
  <si>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</si>
  <si>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</si>
  <si>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</si>
  <si>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</si>
  <si>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</si>
  <si>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</si>
  <si>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</si>
  <si>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</si>
  <si>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</si>
  <si>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</si>
  <si>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</si>
  <si>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</si>
  <si>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</si>
  <si>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</si>
  <si>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</si>
  <si>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</si>
  <si>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</si>
  <si>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</si>
  <si>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</si>
  <si>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</si>
  <si>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</si>
  <si>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</si>
  <si>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</si>
  <si>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</si>
  <si>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</si>
  <si>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7</t>
  </si>
  <si>
    <t>K</t>
  </si>
  <si>
    <t>113106123</t>
  </si>
  <si>
    <t>Rozebrání dlažeb ze zámkových dlaždic komunikací pro pěší ručně</t>
  </si>
  <si>
    <t>m2</t>
  </si>
  <si>
    <t>CS ÚRS 2021 01</t>
  </si>
  <si>
    <t>4</t>
  </si>
  <si>
    <t>544600923</t>
  </si>
  <si>
    <t>PSC</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</si>
  <si>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</si>
  <si>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</si>
  <si>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4+4 "předlažba nároží</t>
  </si>
  <si>
    <t>113154124</t>
  </si>
  <si>
    <t>Frézování živičného krytu tl 100 mm pruh š 1 m pl do 500 m2 bez překážek v trase</t>
  </si>
  <si>
    <t>630280990</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</si>
  <si>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</si>
  <si>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365 "plocha vozovky</t>
  </si>
  <si>
    <t>3</t>
  </si>
  <si>
    <t>113107343</t>
  </si>
  <si>
    <t>Odstranění podkladu živičného tl 150 mm strojně pl do 50 m2</t>
  </si>
  <si>
    <t>-983662644</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</si>
  <si>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</si>
  <si>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 "parkovací plocha z asfaltu</t>
  </si>
  <si>
    <t>113107336</t>
  </si>
  <si>
    <t>Odstranění podkladu z betonu vyztuženého sítěmi tl 150 mm strojně pl do 50 m2</t>
  </si>
  <si>
    <t>-1047487543</t>
  </si>
  <si>
    <t>77 "parkovací plocha z betonu</t>
  </si>
  <si>
    <t>9 "plocha mezi stromy</t>
  </si>
  <si>
    <t>Součet</t>
  </si>
  <si>
    <t>5</t>
  </si>
  <si>
    <t>113107231</t>
  </si>
  <si>
    <t>Odstranění podkladu z betonu prostého tl 150 mm strojně pl přes 200 m2</t>
  </si>
  <si>
    <t>-1806339116</t>
  </si>
  <si>
    <t>365 "podklad pod asfaltovou vozovkou</t>
  </si>
  <si>
    <t>42 "podklad pod asfaltovou parkovací plochou</t>
  </si>
  <si>
    <t>86 "podklad pod betonovou parkovací plochou</t>
  </si>
  <si>
    <t>6</t>
  </si>
  <si>
    <t>113107222</t>
  </si>
  <si>
    <t>Odstranění podkladu z kameniva drceného tl 200 mm strojně pl přes 200 m2</t>
  </si>
  <si>
    <t>1347079795</t>
  </si>
  <si>
    <t>8</t>
  </si>
  <si>
    <t>113202111</t>
  </si>
  <si>
    <t>Vytrhání obrub krajníků obrubníků stojatých</t>
  </si>
  <si>
    <t>m</t>
  </si>
  <si>
    <t>-2033905583</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</si>
  <si>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</si>
  <si>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9+56 "betonové obruby</t>
  </si>
  <si>
    <t>8+29 "krajníky KS3</t>
  </si>
  <si>
    <t>9</t>
  </si>
  <si>
    <t>122251102</t>
  </si>
  <si>
    <t>Odkopávky a prokopávky nezapažené v hornině třídy těžitelnosti I, skupiny 3 objem do 50 m3 strojně</t>
  </si>
  <si>
    <t>m3</t>
  </si>
  <si>
    <t>662497531</t>
  </si>
  <si>
    <t xml:space="preserve">Poznámka k souboru cen:_x000d_
1. V cenách jsou započteny i náklady na přehození výkopku na vzdálenost do 3 m nebo naložení na dopravní prostředek. </t>
  </si>
  <si>
    <t>40*0,3 "pro kontejnerová stání</t>
  </si>
  <si>
    <t>13*0,39 "pro sjezd</t>
  </si>
  <si>
    <t>3*0,24 "pro chodník u lavičky</t>
  </si>
  <si>
    <t>0,3*0,3*0,7*10 "pro patky přístřešku</t>
  </si>
  <si>
    <t>147*0,1 "sadové úpravy</t>
  </si>
  <si>
    <t>1,5"oprava vodovodního šoupěte</t>
  </si>
  <si>
    <t>55</t>
  </si>
  <si>
    <t>132251101</t>
  </si>
  <si>
    <t xml:space="preserve">Hloubení rýh nezapažených  š do 800 mm v hornině třídy těžitelnosti I, skupiny 3 objem do 20 m3 strojně</t>
  </si>
  <si>
    <t>-503446537</t>
  </si>
  <si>
    <t xml:space="preserve">Poznámka k souboru cen:_x000d_
1. V cenách jsou započteny i náklady na přehození výkopku na přilehlém terénu na vzdálenost do 3 m od podélné osy rýhy nebo naložení na dopravní prostředek. </t>
  </si>
  <si>
    <t>128*0,05 "pro obruby</t>
  </si>
  <si>
    <t>10</t>
  </si>
  <si>
    <t>162751117</t>
  </si>
  <si>
    <t>Vodorovné přemístění do 10000 m výkopku/sypaniny z horniny třídy těžitelnosti I, skupiny 1 až 3</t>
  </si>
  <si>
    <t>1920609659</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</si>
  <si>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</si>
  <si>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11</t>
  </si>
  <si>
    <t>162751119</t>
  </si>
  <si>
    <t>Příplatek k vodorovnému přemístění výkopku/sypaniny z horniny třídy těžitelnosti I, skupiny 1 až 3 ZKD 1000 m přes 10000 m (15x)</t>
  </si>
  <si>
    <t>1006144102</t>
  </si>
  <si>
    <t>26,32*15</t>
  </si>
  <si>
    <t>12</t>
  </si>
  <si>
    <t>181152302</t>
  </si>
  <si>
    <t>Úprava pláně pro silnice a dálnice v zářezech se zhutněním</t>
  </si>
  <si>
    <t>-1393693010</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</si>
  <si>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15-2501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</si>
  <si>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13</t>
  </si>
  <si>
    <t>182351023</t>
  </si>
  <si>
    <t>Rozprostření ornice pl do 100 m2 ve svahu přes 1:5 tl vrstvy do 200 mm strojně</t>
  </si>
  <si>
    <t>-755681822</t>
  </si>
  <si>
    <t xml:space="preserve">Poznámka k souboru cen:_x000d_
1. V ceně jsou započteny i náklady na případné nutné přemístění hromad nebo dočasných skládek na místo spotřeby ze vzdálenosti do 50 m. 2. V ceně nejsou započteny náklady na získání ornice; tyto se oceňují cenami souboru cen 121 Sejmutí ornice. </t>
  </si>
  <si>
    <t>16</t>
  </si>
  <si>
    <t>181411131</t>
  </si>
  <si>
    <t>Založení parkového trávníku výsevem plochy do 1000 m2 v rovině a ve svahu do 1:5</t>
  </si>
  <si>
    <t>36622206</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</si>
  <si>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</si>
  <si>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M</t>
  </si>
  <si>
    <t>00572410</t>
  </si>
  <si>
    <t>osivo směs travní parková</t>
  </si>
  <si>
    <t>kg</t>
  </si>
  <si>
    <t>-620297008</t>
  </si>
  <si>
    <t>Zakládání</t>
  </si>
  <si>
    <t>17</t>
  </si>
  <si>
    <t>275313611</t>
  </si>
  <si>
    <t>Základové patky z betonu tř. C 16/20</t>
  </si>
  <si>
    <t>1557905482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</si>
  <si>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</si>
  <si>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0,3*0,3*0,7*10</t>
  </si>
  <si>
    <t>Komunikace pozemní</t>
  </si>
  <si>
    <t>24</t>
  </si>
  <si>
    <t>564851111</t>
  </si>
  <si>
    <t>Podklad ze štěrkodrtě ŠD tl 150 mm</t>
  </si>
  <si>
    <t>2123764223</t>
  </si>
  <si>
    <t>486 "vozovka</t>
  </si>
  <si>
    <t>35 "chodníky+kontejnerová stání</t>
  </si>
  <si>
    <t>13 "sjezd</t>
  </si>
  <si>
    <t>25</t>
  </si>
  <si>
    <t>567122111</t>
  </si>
  <si>
    <t>Podklad ze směsi stmelené cementem SC C 8/10 (KSC I) tl 120 mm</t>
  </si>
  <si>
    <t>-1763214190</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</si>
  <si>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</si>
  <si>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26</t>
  </si>
  <si>
    <t>573191111</t>
  </si>
  <si>
    <t>Postřik infiltrační kationaktivní emulzí v množství 1 kg/m2</t>
  </si>
  <si>
    <t>-989287742</t>
  </si>
  <si>
    <t xml:space="preserve">Poznámka k souboru cen:_x000d_
1. V ceně nejsou započteny náklady na popř. projektem předepsané očištění vozovky, které se oceňuje cenou 938 90-8411 Očištění povrchu saponátovým roztokem části C 01 tohoto katalogu. </t>
  </si>
  <si>
    <t>27</t>
  </si>
  <si>
    <t>565135101</t>
  </si>
  <si>
    <t>Asfaltový beton vrstva podkladní ACP 16+ 50/70 (obalované kamenivo OKS) tl 50 mm š do 1,5 m</t>
  </si>
  <si>
    <t>-1288263879</t>
  </si>
  <si>
    <t xml:space="preserve">Poznámka k souboru cen:_x000d_
1. Cenami 565 1.-510 lze oceňovat např. chodníky, úzké cesty a vjezdy v pruhu šířky do 1,5 m jakékoliv délky a jednotlivé plochy velikosti do 10 m2. 2. ČSN EN 13108-1 připouští pro ACP 16 pouze tl. 50 až 80 mm. </t>
  </si>
  <si>
    <t>28</t>
  </si>
  <si>
    <t>573231106</t>
  </si>
  <si>
    <t>Postřik živičný spojovací ze silniční emulze v množství 0,30 kg/m2</t>
  </si>
  <si>
    <t>-1409583197</t>
  </si>
  <si>
    <t>65</t>
  </si>
  <si>
    <t>R21</t>
  </si>
  <si>
    <t>Postřik spojovacího postřiku vápenným hydrátem</t>
  </si>
  <si>
    <t>-1663744700</t>
  </si>
  <si>
    <t>486*2</t>
  </si>
  <si>
    <t>29</t>
  </si>
  <si>
    <t>577134111</t>
  </si>
  <si>
    <t>Asfaltový beton vrstva obrusná ACO 11+ 50/70 (ABS) tř. I tl 40 mm š do 3 m z nemodifikovaného asfaltu</t>
  </si>
  <si>
    <t>260245675</t>
  </si>
  <si>
    <t xml:space="preserve">Poznámka k souboru cen:_x000d_
1. Cenami 577 1.-40 lze oceňovat např. chodníky, úzké cesty a vjezdy v pruhu šířky do 1,5 m jakékoliv délky a jednotlivé plochy velikosti do 10 m2. 2. ČSN EN 13108-1 připouští pro ACO 11 pouze tl. 35 až 50 mm. </t>
  </si>
  <si>
    <t>38</t>
  </si>
  <si>
    <t>596211110</t>
  </si>
  <si>
    <t>Kladení zámkové dlažby komunikací pro pěší tl 60 mm skupiny A pl do 50 m2</t>
  </si>
  <si>
    <t>-1955047482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</si>
  <si>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</si>
  <si>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 "íčko nevidomí</t>
  </si>
  <si>
    <t>8 "íčko chodník</t>
  </si>
  <si>
    <t>24 "kontejnerové stání</t>
  </si>
  <si>
    <t>42</t>
  </si>
  <si>
    <t>59245222</t>
  </si>
  <si>
    <t>dlažba zámková tvaru I základní pro nevidomé 196x161x60mm barevná</t>
  </si>
  <si>
    <t>1075380236</t>
  </si>
  <si>
    <t>2,9126213592233*1,03 'Přepočtené koeficientem množství</t>
  </si>
  <si>
    <t>43</t>
  </si>
  <si>
    <t>59245212</t>
  </si>
  <si>
    <t>dlažba zámková tvaru I 196x161x60mm přírodní</t>
  </si>
  <si>
    <t>272422291</t>
  </si>
  <si>
    <t>5,8252427184466*1,03 'Přepočtené koeficientem množství</t>
  </si>
  <si>
    <t>40</t>
  </si>
  <si>
    <t>59245018</t>
  </si>
  <si>
    <t>dlažba tvar obdélník betonová 200x100x60mm přírodní</t>
  </si>
  <si>
    <t>1752241472</t>
  </si>
  <si>
    <t>23,3009708737864*1,03 'Přepočtené koeficientem množství</t>
  </si>
  <si>
    <t>30</t>
  </si>
  <si>
    <t>596212211</t>
  </si>
  <si>
    <t>Kladení zámkové dlažby pozemních komunikací tl 80 mm skupiny A pl do 100 m2</t>
  </si>
  <si>
    <t>-1505728049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</si>
  <si>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</si>
  <si>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44</t>
  </si>
  <si>
    <t>59245202</t>
  </si>
  <si>
    <t>dlažba zámková tvaru I 196x161x60mm barevná</t>
  </si>
  <si>
    <t>-252663178</t>
  </si>
  <si>
    <t>1,94174757281553*1,03 'Přepočtené koeficientem množství</t>
  </si>
  <si>
    <t>45</t>
  </si>
  <si>
    <t>59245005</t>
  </si>
  <si>
    <t>dlažba tvar obdélník betonová 200x100x80mm barevná</t>
  </si>
  <si>
    <t>1155660310</t>
  </si>
  <si>
    <t>13*1,03 'Přepočtené koeficientem množství</t>
  </si>
  <si>
    <t>Trubní vedení</t>
  </si>
  <si>
    <t>23</t>
  </si>
  <si>
    <t>899131111</t>
  </si>
  <si>
    <t>Výměna šachtového rámu s osazením a dodáním litinového rámu s patkou</t>
  </si>
  <si>
    <t>kus</t>
  </si>
  <si>
    <t>21175571</t>
  </si>
  <si>
    <t xml:space="preserve">Poznámka k souboru cen:_x000d_
1. V cenách jsou započteny i náklady na odstranění starého rámu, osazení a dodání vyrovnávacích prstenců a nového rámu a náklady na vyrovnání povrchu vozovky. </t>
  </si>
  <si>
    <t>67</t>
  </si>
  <si>
    <t>899231111</t>
  </si>
  <si>
    <t>Výšková úprava uličního vstupu nebo vpusti do 200 mm zvýšením mříže</t>
  </si>
  <si>
    <t>1540513237</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</si>
  <si>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</si>
  <si>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69</t>
  </si>
  <si>
    <t>55242320</t>
  </si>
  <si>
    <t>mříž vtoková litinová plochá 500x500mm</t>
  </si>
  <si>
    <t>494038377</t>
  </si>
  <si>
    <t>68</t>
  </si>
  <si>
    <t>899431111</t>
  </si>
  <si>
    <t>Výšková úprava uličního vstupu nebo vpusti do 200 mm zvýšením krycího hrnce, šoupěte nebo hydrantu</t>
  </si>
  <si>
    <t>1062076456</t>
  </si>
  <si>
    <t>70</t>
  </si>
  <si>
    <t>42291352</t>
  </si>
  <si>
    <t>poklop litinový šoupátkový pro zemní soupravy osazení do terénu a do vozovky</t>
  </si>
  <si>
    <t>-2025045618</t>
  </si>
  <si>
    <t>71</t>
  </si>
  <si>
    <t>891261912</t>
  </si>
  <si>
    <t>Výměna vodovodních šoupátek otevřený výkop DN 100</t>
  </si>
  <si>
    <t>892428686</t>
  </si>
  <si>
    <t xml:space="preserve">Poznámka k souboru cen:_x000d_
1. Ceny jsou určeny pouze pro případy havárií nebo běžných oprav venkovních vodovodů. 2. Ceny nelze použít při zřízení nových venkovních vodovodů. 3. V cenách 891 ..-.9.1 Výměna vodovodních armatur na potrubí jsou zahrnuty náklady na demontáž stávajících a montáž nových armatur. 4. V cenách jsou započteny i náklady: a) u hlavních ventilů ceny -3911 na osazení zemních souprav, b) u navrtávacích pasů ceny -9911 na výkop montážních jamek; na opravu izolace ocelových trubek a na osazení zemních souprav. 5. V cenách nejsou započteny náklady na: a) dodání šoupátek, ventilů, montážních vložek, kompenzátorů, koncových nebo zpětných klapek, hydrantů, zemních souprav, šoupátkových koleček, šoupátkových a hydrantových klíčů, navrtávacích pasů, tvarovek a kompenzačních nástavců; tyto armatury se oceňují ve specifikaci, b) obsyp odvodňovacího zařízení hydrantů ze štěrku nebo štěrkopísku; obsyp se oceňuje příslušnými cenami souboru cen 451 5 . - . 1 Lože pod potrubí, stoky a drobné objekty části A 01 tohoto katalogu, c)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 6. V cenách 891 52-4921 a -5911 nejsou započteny náklady na dodání těsnících pryžových kroužků. Tyto se oceňují ve specifikaci, nejsou-li zahrnuty v ceně trub. </t>
  </si>
  <si>
    <t>72</t>
  </si>
  <si>
    <t>42221304</t>
  </si>
  <si>
    <t>šoupátko pitná voda litina GGG 50 krátká stavební dl PN10/16 DN 100x190mm</t>
  </si>
  <si>
    <t>148872710</t>
  </si>
  <si>
    <t>Ostatní konstrukce a práce, bourání</t>
  </si>
  <si>
    <t>31</t>
  </si>
  <si>
    <t>916131213</t>
  </si>
  <si>
    <t>Osazení silničního obrubníku betonového stojatého s boční opěrou do lože z betonu prostého</t>
  </si>
  <si>
    <t>1932707571</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</si>
  <si>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</si>
  <si>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7 "sadovka</t>
  </si>
  <si>
    <t>13 "linea</t>
  </si>
  <si>
    <t>76 "silniční obruba</t>
  </si>
  <si>
    <t>32 "KS3</t>
  </si>
  <si>
    <t>32</t>
  </si>
  <si>
    <t>59217029</t>
  </si>
  <si>
    <t>obrubník betonový silniční nájezdový 1000x150x150mm</t>
  </si>
  <si>
    <t>1178633130</t>
  </si>
  <si>
    <t>35</t>
  </si>
  <si>
    <t>59217030</t>
  </si>
  <si>
    <t>obrubník betonový silniční přechodový 1000x150x150-250mm</t>
  </si>
  <si>
    <t>1683642862</t>
  </si>
  <si>
    <t>36</t>
  </si>
  <si>
    <t>59217031</t>
  </si>
  <si>
    <t>obrubník betonový silniční 1000x150x250mm</t>
  </si>
  <si>
    <t>413164321</t>
  </si>
  <si>
    <t>33</t>
  </si>
  <si>
    <t>59217016</t>
  </si>
  <si>
    <t>obrubník betonový chodníkový 1000x80x250mm</t>
  </si>
  <si>
    <t>1364681901</t>
  </si>
  <si>
    <t>37</t>
  </si>
  <si>
    <t>59217001</t>
  </si>
  <si>
    <t>obrubník betonový zahradní 1000x50x250mm</t>
  </si>
  <si>
    <t>-2128171846</t>
  </si>
  <si>
    <t>46</t>
  </si>
  <si>
    <t>58380001</t>
  </si>
  <si>
    <t>krajník kamenný žulový silniční 130x200x300-800mm</t>
  </si>
  <si>
    <t>1170684015</t>
  </si>
  <si>
    <t>32-37/2 "částečně budou použity vytříděné kusy</t>
  </si>
  <si>
    <t>13,5*1,03 'Přepočtené koeficientem množství</t>
  </si>
  <si>
    <t>34</t>
  </si>
  <si>
    <t>916991121</t>
  </si>
  <si>
    <t>Lože pod obrubníky, krajníky nebo obruby z dlažebních kostek z betonu prostého</t>
  </si>
  <si>
    <t>-1851223198</t>
  </si>
  <si>
    <t>128*0,05 "lože pod obruby</t>
  </si>
  <si>
    <t>22*0,1 "lože pod mikroštěrbinovou troubu</t>
  </si>
  <si>
    <t>14*0,05 "lože pod žlab</t>
  </si>
  <si>
    <t>19</t>
  </si>
  <si>
    <t>919732211</t>
  </si>
  <si>
    <t>Styčná spára napojení nového živičného povrchu na stávající za tepla š 15 mm hl 25 mm s prořezáním</t>
  </si>
  <si>
    <t>871752160</t>
  </si>
  <si>
    <t xml:space="preserve">Poznámka k souboru cen:_x000d_
1. V cenách jsou započteny i náklady na vyčištění spár, na impregnaci a zalití spár včetně dodání hmot. </t>
  </si>
  <si>
    <t>16+11"napojení na stávající vozovku</t>
  </si>
  <si>
    <t>22+22 "podél mikroštěrbinové trouby</t>
  </si>
  <si>
    <t>13 "podél betonového žlabu</t>
  </si>
  <si>
    <t>58 "v ose komunikace</t>
  </si>
  <si>
    <t>20</t>
  </si>
  <si>
    <t>919735112</t>
  </si>
  <si>
    <t>Řezání stávajícího živičného krytu hl do 100 mm</t>
  </si>
  <si>
    <t>-46154549</t>
  </si>
  <si>
    <t xml:space="preserve">Poznámka k souboru cen:_x000d_
1. V cenách jsou započteny i náklady na spotřebu vody. </t>
  </si>
  <si>
    <t>16+16+11+11</t>
  </si>
  <si>
    <t>919735123</t>
  </si>
  <si>
    <t>Řezání stávajícího betonového krytu hl do 150 mm</t>
  </si>
  <si>
    <t>-1259820863</t>
  </si>
  <si>
    <t>20+16+11+13</t>
  </si>
  <si>
    <t>47</t>
  </si>
  <si>
    <t>935112111</t>
  </si>
  <si>
    <t>Osazení příkopového žlabu do betonu tl 100 mm z betonových tvárnic š do 500 mm</t>
  </si>
  <si>
    <t>-1841029058</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</si>
  <si>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</si>
  <si>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48</t>
  </si>
  <si>
    <t>59227724</t>
  </si>
  <si>
    <t>žlab dvouvrstvý vibrolisovaný pro povrchové odvodnění betonový 70/100x280x210mm</t>
  </si>
  <si>
    <t>-678217418</t>
  </si>
  <si>
    <t>14/0,28</t>
  </si>
  <si>
    <t>54</t>
  </si>
  <si>
    <t>935114111</t>
  </si>
  <si>
    <t>Mikroštěrbinový odvodňovací betonový žlab 220x260 mm bez vnitřního spádu se základem</t>
  </si>
  <si>
    <t>-1774586647</t>
  </si>
  <si>
    <t xml:space="preserve">Poznámka k souboru cen:_x000d_
1. V ceně jsou započteny i náklady na dodání štěrbinového žlabu včetně čistícího kusu, vpusťového kusu a záslepky, které jsou poměrově přepočteny na 1 bm žlabu. </t>
  </si>
  <si>
    <t>56</t>
  </si>
  <si>
    <t>935114111R</t>
  </si>
  <si>
    <t>Vybudování komplet přípojky z mikroštěrbinové trouby do kanalizačního řadu. Délka přípojky cca 7 m, hloubka uložení do 3 m. Cena vč. výkopu, odvozu, skládkovného, zpětného zásypu, hutnění a materiálu</t>
  </si>
  <si>
    <t>kpl</t>
  </si>
  <si>
    <t>648059117</t>
  </si>
  <si>
    <t>76</t>
  </si>
  <si>
    <t>979024443</t>
  </si>
  <si>
    <t>Očištění vybouraných obrubníků a krajníků silničních</t>
  </si>
  <si>
    <t>79138255</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</si>
  <si>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</si>
  <si>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997</t>
  </si>
  <si>
    <t>Přesun sutě</t>
  </si>
  <si>
    <t>57</t>
  </si>
  <si>
    <t>997211511</t>
  </si>
  <si>
    <t>Vodorovná doprava suti po suchu na vzdálenost do 1 km</t>
  </si>
  <si>
    <t>t</t>
  </si>
  <si>
    <t>-1200249265</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</si>
  <si>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</si>
  <si>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97,222 "asfalt</t>
  </si>
  <si>
    <t>142,970+7,585 "kamenivo</t>
  </si>
  <si>
    <t>13,325+162,305 "beton</t>
  </si>
  <si>
    <t>29,730 "železobeton</t>
  </si>
  <si>
    <t>58</t>
  </si>
  <si>
    <t>997211519</t>
  </si>
  <si>
    <t>Příplatek ZKD 1 km u vodorovné dopravy suti (24x)</t>
  </si>
  <si>
    <t>-474683479</t>
  </si>
  <si>
    <t>453,137*24</t>
  </si>
  <si>
    <t>59</t>
  </si>
  <si>
    <t>997013861</t>
  </si>
  <si>
    <t>Poplatek za uložení stavebního odpadu na recyklační skládce (skládkovné) z prostého betonu kód odpadu 17 01 01</t>
  </si>
  <si>
    <t>329983430</t>
  </si>
  <si>
    <t xml:space="preserve">Poznámka k souboru cen:_x000d_
1. Ceny uvedené v souboru cen je doporučeno upravit podle aktuálních cen místně příslušné skládky odpadů. 2. Uložení odpadů neuvedených v souboru cen se oceňuje individuálně. </t>
  </si>
  <si>
    <t>66</t>
  </si>
  <si>
    <t>997013862</t>
  </si>
  <si>
    <t xml:space="preserve">Poplatek za uložení stavebního odpadu na recyklační skládce (skládkovné) z armovaného betonu kód odpadu  17 01 01</t>
  </si>
  <si>
    <t>-307708780</t>
  </si>
  <si>
    <t>60</t>
  </si>
  <si>
    <t>997013873</t>
  </si>
  <si>
    <t>Poplatek za uložení stavebního odpadu na recyklační skládce (skládkovné) zeminy a kamení zatříděného do Katalogu odpadů pod kódem 17 05 04</t>
  </si>
  <si>
    <t>-823220351</t>
  </si>
  <si>
    <t>150,555 "kamenivo</t>
  </si>
  <si>
    <t>24,820*1,8 "zemina</t>
  </si>
  <si>
    <t>61</t>
  </si>
  <si>
    <t>997013875</t>
  </si>
  <si>
    <t>Poplatek za uložení stavebního odpadu na recyklační skládce (skládkovné) asfaltového bez obsahu dehtu zatříděného do Katalogu odpadů pod kódem 17 03 02</t>
  </si>
  <si>
    <t>1745934039</t>
  </si>
  <si>
    <t>998</t>
  </si>
  <si>
    <t>Přesun hmot</t>
  </si>
  <si>
    <t>73</t>
  </si>
  <si>
    <t>998225111</t>
  </si>
  <si>
    <t>Přesun hmot pro pozemní komunikace s krytem z kamene, monolitickým betonovým nebo živičným</t>
  </si>
  <si>
    <t>-1329052897</t>
  </si>
  <si>
    <t xml:space="preserve">Poznámka k souboru cen:_x000d_
1. Ceny lze použít i pro plochy letišť s krytem monolitickým betonovým nebo živičným. </t>
  </si>
  <si>
    <t>74</t>
  </si>
  <si>
    <t>998225194</t>
  </si>
  <si>
    <t>Příplatek k přesunu hmot pro pozemní komunikace s krytem z kamene, živičným, betonovým do 5000 m</t>
  </si>
  <si>
    <t>-686138508</t>
  </si>
  <si>
    <t>75</t>
  </si>
  <si>
    <t>998225195</t>
  </si>
  <si>
    <t>Příplatek k přesunu hmot pro pozemní komunikace s krytem z kamene, živičným, betonovým ZKD 5000 m (4x)</t>
  </si>
  <si>
    <t>597975398</t>
  </si>
  <si>
    <t>72,639*4 'Přepočtené koeficientem množství</t>
  </si>
  <si>
    <t>SO 101 - Sanace AZ (odhad)</t>
  </si>
  <si>
    <t>122251104</t>
  </si>
  <si>
    <t>Odkopávky a prokopávky nezapažené v hornině třídy těžitelnosti I, skupiny 3 objem do 500 m3 strojně</t>
  </si>
  <si>
    <t>-227316948</t>
  </si>
  <si>
    <t>60*1*0,5 "sanace AZ po pokládce plynovodu</t>
  </si>
  <si>
    <t>1962943737</t>
  </si>
  <si>
    <t>140556427</t>
  </si>
  <si>
    <t>30*15 'Přepočtené koeficientem množství</t>
  </si>
  <si>
    <t>1232113798</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</si>
  <si>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</si>
  <si>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564971315</t>
  </si>
  <si>
    <t>Podklad z betonového recyklátu tl 250 mm</t>
  </si>
  <si>
    <t>1515067976</t>
  </si>
  <si>
    <t>60*2</t>
  </si>
  <si>
    <t>919726121</t>
  </si>
  <si>
    <t>Geotextilie pro ochranu, separaci a filtraci netkaná měrná hmotnost do 200 g/m2</t>
  </si>
  <si>
    <t>-1024138301</t>
  </si>
  <si>
    <t xml:space="preserve">Poznámka k souboru cen:_x000d_
1. V cenách jsou započteny i náklady na položení a dodání geotextilie včetně přesahů. </t>
  </si>
  <si>
    <t>60+60+60</t>
  </si>
  <si>
    <t>-840698924</t>
  </si>
  <si>
    <t>30*1,8</t>
  </si>
  <si>
    <t>2100345876</t>
  </si>
  <si>
    <t>-1937753230</t>
  </si>
  <si>
    <t>839298538</t>
  </si>
  <si>
    <t>0,065*4 'Přepočtené koeficientem množství</t>
  </si>
  <si>
    <t>SO 900 - VRN</t>
  </si>
  <si>
    <t xml:space="preserve">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</si>
  <si>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</si>
  <si>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</si>
  <si>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</si>
  <si>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</si>
  <si>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</si>
  <si>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</si>
  <si>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 xml:space="preserve"> Vedlejší rozpočtové náklady</t>
  </si>
  <si>
    <t>VRN1</t>
  </si>
  <si>
    <t>Průzkumné, geodetické a projektové práce</t>
  </si>
  <si>
    <t>012103000</t>
  </si>
  <si>
    <t>Geodetické práce před výstavbou - vytýčení stávajících inženýrských sítí</t>
  </si>
  <si>
    <t>-1921718079</t>
  </si>
  <si>
    <t>012203000</t>
  </si>
  <si>
    <t>Geodetické práce při provádění stavby - vytyčení stavby</t>
  </si>
  <si>
    <t>1024</t>
  </si>
  <si>
    <t>1661210921</t>
  </si>
  <si>
    <t>072103001</t>
  </si>
  <si>
    <t>Vypracování a projednání DIO a zajištění DIR komunikace II.a III. třídy (zajistí a projedná vybraný zhotovitel stavby z důvodu aktuálnímu stavu jejich přípravy)</t>
  </si>
  <si>
    <t>1511168499</t>
  </si>
  <si>
    <t>VRN3</t>
  </si>
  <si>
    <t>Zařízení staveniště</t>
  </si>
  <si>
    <t>030001000</t>
  </si>
  <si>
    <t xml:space="preserve">Zařízení staveniště  (3% ze základny "ZRN celkem" za objekty)</t>
  </si>
  <si>
    <t>%</t>
  </si>
  <si>
    <t>556185600</t>
  </si>
  <si>
    <t>VRN4</t>
  </si>
  <si>
    <t>Inženýrská činnost</t>
  </si>
  <si>
    <t>042503000</t>
  </si>
  <si>
    <t>Plán POV - zajistí zhotovitel</t>
  </si>
  <si>
    <t>-643111773</t>
  </si>
  <si>
    <t>043134000</t>
  </si>
  <si>
    <t>Zkoušky zatěžovací - Statická zatěžovací zkouška (kontrola únosnosi pláně Edef,2)</t>
  </si>
  <si>
    <t>1978064561</t>
  </si>
  <si>
    <t>14</t>
  </si>
  <si>
    <t>043194000</t>
  </si>
  <si>
    <t>Ostatní zkoušky - kamerový průzkum UV po realizaci</t>
  </si>
  <si>
    <t>ks</t>
  </si>
  <si>
    <t>-1303527705</t>
  </si>
  <si>
    <t>043194000-2</t>
  </si>
  <si>
    <t>Ostatní zkoušky - kamerový průzkum UV před realizací</t>
  </si>
  <si>
    <t>1743879803</t>
  </si>
  <si>
    <t>VRN6</t>
  </si>
  <si>
    <t>Územní vlivy</t>
  </si>
  <si>
    <t>060001000</t>
  </si>
  <si>
    <t>Územní vlivy (1% ze základny "ZRN celkem" za objekty)</t>
  </si>
  <si>
    <t>-1266412165</t>
  </si>
  <si>
    <t>VRN7</t>
  </si>
  <si>
    <t>Provozní vlivy</t>
  </si>
  <si>
    <t>070001000</t>
  </si>
  <si>
    <t>Provozní vlivy (1% ze základny "ZRN celkem" za objekty)</t>
  </si>
  <si>
    <t>2061703730</t>
  </si>
  <si>
    <t>072103011</t>
  </si>
  <si>
    <t>Zajištění DIO komunikace II. a III. třídy (realizace DIO)</t>
  </si>
  <si>
    <t>-554614672</t>
  </si>
  <si>
    <t>VRN9</t>
  </si>
  <si>
    <t>Ostatní náklady</t>
  </si>
  <si>
    <t>091002000-1</t>
  </si>
  <si>
    <t>Ostatní náklady související s objektem - demontáž a montáž lavičky včetně ostatních souvisejících prací bez dodání lavičky</t>
  </si>
  <si>
    <t>788519960</t>
  </si>
  <si>
    <t>091002000-2</t>
  </si>
  <si>
    <t>Ostatní náklady související s objektem - ochrana stromů během výstavby obedněním (montáž a demontáž)</t>
  </si>
  <si>
    <t>-1895728873</t>
  </si>
  <si>
    <t>R5</t>
  </si>
  <si>
    <t>Montáž plastové dělené chráničky do DN150 vč dodání, zemních prací, obetonování tl 100 mm, skládkovného se zhutněným zásypem - ODHAD</t>
  </si>
  <si>
    <t>512</t>
  </si>
  <si>
    <t>-1408460121</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</si>
</sst>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7" fillId="0" borderId="0" applyNumberFormat="0" applyFill="0" applyBorder="0" applyAlignment="0" applyProtection="0"/>
  </cellStyleXfs>
  <cellXfs count="27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1" xfId="0" applyBorder="1"/>
    <xf numFmtId="0" fontId="0" fillId="0" borderId="2" xfId="0" applyBorder="1"/>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167" fontId="21" fillId="2" borderId="22" xfId="0" applyNumberFormat="1" applyFont="1" applyFill="1" applyBorder="1" applyAlignment="1" applyProtection="1">
      <alignment vertical="center"/>
      <protection locked="0"/>
    </xf>
    <xf numFmtId="0" fontId="22" fillId="2" borderId="19" xfId="0" applyFont="1" applyFill="1" applyBorder="1" applyAlignment="1" applyProtection="1">
      <alignment horizontal="left" vertical="center"/>
      <protection locked="0"/>
    </xf>
    <xf numFmtId="0" fontId="22"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2" fillId="0" borderId="20" xfId="0" applyNumberFormat="1" applyFont="1" applyBorder="1" applyAlignment="1" applyProtection="1">
      <alignment vertical="center"/>
    </xf>
    <xf numFmtId="166" fontId="22"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s="1" customFormat="1"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26</v>
      </c>
      <c r="AO10" s="21"/>
      <c r="AP10" s="21"/>
      <c r="AQ10" s="21"/>
      <c r="AR10" s="19"/>
      <c r="BE10" s="30"/>
      <c r="BS10" s="16" t="s">
        <v>6</v>
      </c>
    </row>
    <row r="11" s="1" customFormat="1" ht="18.48" customHeight="1">
      <c r="B11" s="20"/>
      <c r="C11" s="21"/>
      <c r="D11" s="21"/>
      <c r="E11" s="26" t="s">
        <v>21</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27</v>
      </c>
      <c r="AL11" s="21"/>
      <c r="AM11" s="21"/>
      <c r="AN11" s="26" t="s">
        <v>28</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30</v>
      </c>
      <c r="AO13" s="21"/>
      <c r="AP13" s="21"/>
      <c r="AQ13" s="21"/>
      <c r="AR13" s="19"/>
      <c r="BE13" s="30"/>
      <c r="BS13" s="16" t="s">
        <v>6</v>
      </c>
    </row>
    <row r="14">
      <c r="B14" s="20"/>
      <c r="C14" s="21"/>
      <c r="D14" s="21"/>
      <c r="E14" s="33" t="s">
        <v>30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27</v>
      </c>
      <c r="AL14" s="21"/>
      <c r="AM14" s="21"/>
      <c r="AN14" s="33" t="s">
        <v>30</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32</v>
      </c>
      <c r="AO16" s="21"/>
      <c r="AP16" s="21"/>
      <c r="AQ16" s="21"/>
      <c r="AR16" s="19"/>
      <c r="BE16" s="30"/>
      <c r="BS16" s="16" t="s">
        <v>4</v>
      </c>
    </row>
    <row r="17" s="1" customFormat="1" ht="18.48"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27</v>
      </c>
      <c r="AL17" s="21"/>
      <c r="AM17" s="21"/>
      <c r="AN17" s="26" t="s">
        <v>34</v>
      </c>
      <c r="AO17" s="21"/>
      <c r="AP17" s="21"/>
      <c r="AQ17" s="21"/>
      <c r="AR17" s="19"/>
      <c r="BE17" s="30"/>
      <c r="BS17" s="16" t="s">
        <v>4</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32</v>
      </c>
      <c r="AO19" s="21"/>
      <c r="AP19" s="21"/>
      <c r="AQ19" s="21"/>
      <c r="AR19" s="19"/>
      <c r="BE19" s="30"/>
      <c r="BS19" s="16" t="s">
        <v>6</v>
      </c>
    </row>
    <row r="20" s="1" customFormat="1" ht="18.48" customHeight="1">
      <c r="B20" s="20"/>
      <c r="C20" s="21"/>
      <c r="D20" s="21"/>
      <c r="E20" s="26" t="s">
        <v>33</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27</v>
      </c>
      <c r="AL20" s="21"/>
      <c r="AM20" s="21"/>
      <c r="AN20" s="26" t="s">
        <v>34</v>
      </c>
      <c r="AO20" s="21"/>
      <c r="AP20" s="21"/>
      <c r="AQ20" s="21"/>
      <c r="AR20" s="19"/>
      <c r="BE20" s="30"/>
      <c r="BS20" s="16" t="s">
        <v>36</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38</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39</v>
      </c>
      <c r="M28" s="44"/>
      <c r="N28" s="44"/>
      <c r="O28" s="44"/>
      <c r="P28" s="44"/>
      <c r="Q28" s="39"/>
      <c r="R28" s="39"/>
      <c r="S28" s="39"/>
      <c r="T28" s="39"/>
      <c r="U28" s="39"/>
      <c r="V28" s="39"/>
      <c r="W28" s="44" t="s">
        <v>40</v>
      </c>
      <c r="X28" s="44"/>
      <c r="Y28" s="44"/>
      <c r="Z28" s="44"/>
      <c r="AA28" s="44"/>
      <c r="AB28" s="44"/>
      <c r="AC28" s="44"/>
      <c r="AD28" s="44"/>
      <c r="AE28" s="44"/>
      <c r="AF28" s="39"/>
      <c r="AG28" s="39"/>
      <c r="AH28" s="39"/>
      <c r="AI28" s="39"/>
      <c r="AJ28" s="39"/>
      <c r="AK28" s="44" t="s">
        <v>41</v>
      </c>
      <c r="AL28" s="44"/>
      <c r="AM28" s="44"/>
      <c r="AN28" s="44"/>
      <c r="AO28" s="44"/>
      <c r="AP28" s="39"/>
      <c r="AQ28" s="39"/>
      <c r="AR28" s="43"/>
      <c r="BE28" s="30"/>
    </row>
    <row r="29" s="3" customFormat="1" ht="14.4" customHeight="1">
      <c r="A29" s="3"/>
      <c r="B29" s="45"/>
      <c r="C29" s="46"/>
      <c r="D29" s="31" t="s">
        <v>42</v>
      </c>
      <c r="E29" s="46"/>
      <c r="F29" s="31" t="s">
        <v>43</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44</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45</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46</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47</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48</v>
      </c>
      <c r="E35" s="53"/>
      <c r="F35" s="53"/>
      <c r="G35" s="53"/>
      <c r="H35" s="53"/>
      <c r="I35" s="53"/>
      <c r="J35" s="53"/>
      <c r="K35" s="53"/>
      <c r="L35" s="53"/>
      <c r="M35" s="53"/>
      <c r="N35" s="53"/>
      <c r="O35" s="53"/>
      <c r="P35" s="53"/>
      <c r="Q35" s="53"/>
      <c r="R35" s="53"/>
      <c r="S35" s="53"/>
      <c r="T35" s="54" t="s">
        <v>49</v>
      </c>
      <c r="U35" s="53"/>
      <c r="V35" s="53"/>
      <c r="W35" s="53"/>
      <c r="X35" s="55" t="s">
        <v>50</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51</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52</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53</v>
      </c>
      <c r="E60" s="41"/>
      <c r="F60" s="41"/>
      <c r="G60" s="41"/>
      <c r="H60" s="41"/>
      <c r="I60" s="41"/>
      <c r="J60" s="41"/>
      <c r="K60" s="41"/>
      <c r="L60" s="41"/>
      <c r="M60" s="41"/>
      <c r="N60" s="41"/>
      <c r="O60" s="41"/>
      <c r="P60" s="41"/>
      <c r="Q60" s="41"/>
      <c r="R60" s="41"/>
      <c r="S60" s="41"/>
      <c r="T60" s="41"/>
      <c r="U60" s="41"/>
      <c r="V60" s="63" t="s">
        <v>54</v>
      </c>
      <c r="W60" s="41"/>
      <c r="X60" s="41"/>
      <c r="Y60" s="41"/>
      <c r="Z60" s="41"/>
      <c r="AA60" s="41"/>
      <c r="AB60" s="41"/>
      <c r="AC60" s="41"/>
      <c r="AD60" s="41"/>
      <c r="AE60" s="41"/>
      <c r="AF60" s="41"/>
      <c r="AG60" s="41"/>
      <c r="AH60" s="63" t="s">
        <v>53</v>
      </c>
      <c r="AI60" s="41"/>
      <c r="AJ60" s="41"/>
      <c r="AK60" s="41"/>
      <c r="AL60" s="41"/>
      <c r="AM60" s="63" t="s">
        <v>54</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55</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56</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53</v>
      </c>
      <c r="E75" s="41"/>
      <c r="F75" s="41"/>
      <c r="G75" s="41"/>
      <c r="H75" s="41"/>
      <c r="I75" s="41"/>
      <c r="J75" s="41"/>
      <c r="K75" s="41"/>
      <c r="L75" s="41"/>
      <c r="M75" s="41"/>
      <c r="N75" s="41"/>
      <c r="O75" s="41"/>
      <c r="P75" s="41"/>
      <c r="Q75" s="41"/>
      <c r="R75" s="41"/>
      <c r="S75" s="41"/>
      <c r="T75" s="41"/>
      <c r="U75" s="41"/>
      <c r="V75" s="63" t="s">
        <v>54</v>
      </c>
      <c r="W75" s="41"/>
      <c r="X75" s="41"/>
      <c r="Y75" s="41"/>
      <c r="Z75" s="41"/>
      <c r="AA75" s="41"/>
      <c r="AB75" s="41"/>
      <c r="AC75" s="41"/>
      <c r="AD75" s="41"/>
      <c r="AE75" s="41"/>
      <c r="AF75" s="41"/>
      <c r="AG75" s="41"/>
      <c r="AH75" s="63" t="s">
        <v>53</v>
      </c>
      <c r="AI75" s="41"/>
      <c r="AJ75" s="41"/>
      <c r="AK75" s="41"/>
      <c r="AL75" s="41"/>
      <c r="AM75" s="63" t="s">
        <v>54</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57</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13-2021</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16</v>
      </c>
      <c r="D85" s="74"/>
      <c r="E85" s="74"/>
      <c r="F85" s="74"/>
      <c r="G85" s="74"/>
      <c r="H85" s="74"/>
      <c r="I85" s="74"/>
      <c r="J85" s="74"/>
      <c r="K85" s="74"/>
      <c r="L85" s="75" t="str">
        <f>K6</f>
        <v>Stanoviště pro kontejnery - ul. Příčná, Bořanovice</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20</v>
      </c>
      <c r="D87" s="39"/>
      <c r="E87" s="39"/>
      <c r="F87" s="39"/>
      <c r="G87" s="39"/>
      <c r="H87" s="39"/>
      <c r="I87" s="39"/>
      <c r="J87" s="39"/>
      <c r="K87" s="39"/>
      <c r="L87" s="77" t="str">
        <f>IF(K8="","",K8)</f>
        <v>Obec Bořanovice</v>
      </c>
      <c r="M87" s="39"/>
      <c r="N87" s="39"/>
      <c r="O87" s="39"/>
      <c r="P87" s="39"/>
      <c r="Q87" s="39"/>
      <c r="R87" s="39"/>
      <c r="S87" s="39"/>
      <c r="T87" s="39"/>
      <c r="U87" s="39"/>
      <c r="V87" s="39"/>
      <c r="W87" s="39"/>
      <c r="X87" s="39"/>
      <c r="Y87" s="39"/>
      <c r="Z87" s="39"/>
      <c r="AA87" s="39"/>
      <c r="AB87" s="39"/>
      <c r="AC87" s="39"/>
      <c r="AD87" s="39"/>
      <c r="AE87" s="39"/>
      <c r="AF87" s="39"/>
      <c r="AG87" s="39"/>
      <c r="AH87" s="39"/>
      <c r="AI87" s="31" t="s">
        <v>22</v>
      </c>
      <c r="AJ87" s="39"/>
      <c r="AK87" s="39"/>
      <c r="AL87" s="39"/>
      <c r="AM87" s="78" t="str">
        <f>IF(AN8= "","",AN8)</f>
        <v>14. 5. 2021</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15.15" customHeight="1">
      <c r="A89" s="37"/>
      <c r="B89" s="38"/>
      <c r="C89" s="31" t="s">
        <v>24</v>
      </c>
      <c r="D89" s="39"/>
      <c r="E89" s="39"/>
      <c r="F89" s="39"/>
      <c r="G89" s="39"/>
      <c r="H89" s="39"/>
      <c r="I89" s="39"/>
      <c r="J89" s="39"/>
      <c r="K89" s="39"/>
      <c r="L89" s="70" t="str">
        <f>IF(E11= "","",E11)</f>
        <v>Obec Bořanovice</v>
      </c>
      <c r="M89" s="39"/>
      <c r="N89" s="39"/>
      <c r="O89" s="39"/>
      <c r="P89" s="39"/>
      <c r="Q89" s="39"/>
      <c r="R89" s="39"/>
      <c r="S89" s="39"/>
      <c r="T89" s="39"/>
      <c r="U89" s="39"/>
      <c r="V89" s="39"/>
      <c r="W89" s="39"/>
      <c r="X89" s="39"/>
      <c r="Y89" s="39"/>
      <c r="Z89" s="39"/>
      <c r="AA89" s="39"/>
      <c r="AB89" s="39"/>
      <c r="AC89" s="39"/>
      <c r="AD89" s="39"/>
      <c r="AE89" s="39"/>
      <c r="AF89" s="39"/>
      <c r="AG89" s="39"/>
      <c r="AH89" s="39"/>
      <c r="AI89" s="31" t="s">
        <v>31</v>
      </c>
      <c r="AJ89" s="39"/>
      <c r="AK89" s="39"/>
      <c r="AL89" s="39"/>
      <c r="AM89" s="79" t="str">
        <f>IF(E17="","",E17)</f>
        <v>Sinpps s.r.o</v>
      </c>
      <c r="AN89" s="70"/>
      <c r="AO89" s="70"/>
      <c r="AP89" s="70"/>
      <c r="AQ89" s="39"/>
      <c r="AR89" s="43"/>
      <c r="AS89" s="80" t="s">
        <v>58</v>
      </c>
      <c r="AT89" s="81"/>
      <c r="AU89" s="82"/>
      <c r="AV89" s="82"/>
      <c r="AW89" s="82"/>
      <c r="AX89" s="82"/>
      <c r="AY89" s="82"/>
      <c r="AZ89" s="82"/>
      <c r="BA89" s="82"/>
      <c r="BB89" s="82"/>
      <c r="BC89" s="82"/>
      <c r="BD89" s="83"/>
      <c r="BE89" s="37"/>
    </row>
    <row r="90" s="2" customFormat="1" ht="15.15" customHeight="1">
      <c r="A90" s="37"/>
      <c r="B90" s="38"/>
      <c r="C90" s="31" t="s">
        <v>29</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35</v>
      </c>
      <c r="AJ90" s="39"/>
      <c r="AK90" s="39"/>
      <c r="AL90" s="39"/>
      <c r="AM90" s="79" t="str">
        <f>IF(E20="","",E20)</f>
        <v>Sinpps s.r.o</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59</v>
      </c>
      <c r="D92" s="93"/>
      <c r="E92" s="93"/>
      <c r="F92" s="93"/>
      <c r="G92" s="93"/>
      <c r="H92" s="94"/>
      <c r="I92" s="95" t="s">
        <v>60</v>
      </c>
      <c r="J92" s="93"/>
      <c r="K92" s="93"/>
      <c r="L92" s="93"/>
      <c r="M92" s="93"/>
      <c r="N92" s="93"/>
      <c r="O92" s="93"/>
      <c r="P92" s="93"/>
      <c r="Q92" s="93"/>
      <c r="R92" s="93"/>
      <c r="S92" s="93"/>
      <c r="T92" s="93"/>
      <c r="U92" s="93"/>
      <c r="V92" s="93"/>
      <c r="W92" s="93"/>
      <c r="X92" s="93"/>
      <c r="Y92" s="93"/>
      <c r="Z92" s="93"/>
      <c r="AA92" s="93"/>
      <c r="AB92" s="93"/>
      <c r="AC92" s="93"/>
      <c r="AD92" s="93"/>
      <c r="AE92" s="93"/>
      <c r="AF92" s="93"/>
      <c r="AG92" s="96" t="s">
        <v>61</v>
      </c>
      <c r="AH92" s="93"/>
      <c r="AI92" s="93"/>
      <c r="AJ92" s="93"/>
      <c r="AK92" s="93"/>
      <c r="AL92" s="93"/>
      <c r="AM92" s="93"/>
      <c r="AN92" s="95" t="s">
        <v>62</v>
      </c>
      <c r="AO92" s="93"/>
      <c r="AP92" s="97"/>
      <c r="AQ92" s="98" t="s">
        <v>63</v>
      </c>
      <c r="AR92" s="43"/>
      <c r="AS92" s="99" t="s">
        <v>64</v>
      </c>
      <c r="AT92" s="100" t="s">
        <v>65</v>
      </c>
      <c r="AU92" s="100" t="s">
        <v>66</v>
      </c>
      <c r="AV92" s="100" t="s">
        <v>67</v>
      </c>
      <c r="AW92" s="100" t="s">
        <v>68</v>
      </c>
      <c r="AX92" s="100" t="s">
        <v>69</v>
      </c>
      <c r="AY92" s="100" t="s">
        <v>70</v>
      </c>
      <c r="AZ92" s="100" t="s">
        <v>71</v>
      </c>
      <c r="BA92" s="100" t="s">
        <v>72</v>
      </c>
      <c r="BB92" s="100" t="s">
        <v>73</v>
      </c>
      <c r="BC92" s="100" t="s">
        <v>74</v>
      </c>
      <c r="BD92" s="101" t="s">
        <v>75</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76</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ROUND(SUM(AG95:AG97),2)</f>
        <v>0</v>
      </c>
      <c r="AH94" s="108"/>
      <c r="AI94" s="108"/>
      <c r="AJ94" s="108"/>
      <c r="AK94" s="108"/>
      <c r="AL94" s="108"/>
      <c r="AM94" s="108"/>
      <c r="AN94" s="109">
        <f>SUM(AG94,AT94)</f>
        <v>0</v>
      </c>
      <c r="AO94" s="109"/>
      <c r="AP94" s="109"/>
      <c r="AQ94" s="110" t="s">
        <v>1</v>
      </c>
      <c r="AR94" s="111"/>
      <c r="AS94" s="112">
        <f>ROUND(SUM(AS95:AS97),2)</f>
        <v>0</v>
      </c>
      <c r="AT94" s="113">
        <f>ROUND(SUM(AV94:AW94),2)</f>
        <v>0</v>
      </c>
      <c r="AU94" s="114">
        <f>ROUND(SUM(AU95:AU97),5)</f>
        <v>0</v>
      </c>
      <c r="AV94" s="113">
        <f>ROUND(AZ94*L29,2)</f>
        <v>0</v>
      </c>
      <c r="AW94" s="113">
        <f>ROUND(BA94*L30,2)</f>
        <v>0</v>
      </c>
      <c r="AX94" s="113">
        <f>ROUND(BB94*L29,2)</f>
        <v>0</v>
      </c>
      <c r="AY94" s="113">
        <f>ROUND(BC94*L30,2)</f>
        <v>0</v>
      </c>
      <c r="AZ94" s="113">
        <f>ROUND(SUM(AZ95:AZ97),2)</f>
        <v>0</v>
      </c>
      <c r="BA94" s="113">
        <f>ROUND(SUM(BA95:BA97),2)</f>
        <v>0</v>
      </c>
      <c r="BB94" s="113">
        <f>ROUND(SUM(BB95:BB97),2)</f>
        <v>0</v>
      </c>
      <c r="BC94" s="113">
        <f>ROUND(SUM(BC95:BC97),2)</f>
        <v>0</v>
      </c>
      <c r="BD94" s="115">
        <f>ROUND(SUM(BD95:BD97),2)</f>
        <v>0</v>
      </c>
      <c r="BE94" s="6"/>
      <c r="BS94" s="116" t="s">
        <v>77</v>
      </c>
      <c r="BT94" s="116" t="s">
        <v>78</v>
      </c>
      <c r="BU94" s="117" t="s">
        <v>79</v>
      </c>
      <c r="BV94" s="116" t="s">
        <v>80</v>
      </c>
      <c r="BW94" s="116" t="s">
        <v>5</v>
      </c>
      <c r="BX94" s="116" t="s">
        <v>81</v>
      </c>
      <c r="CL94" s="116" t="s">
        <v>1</v>
      </c>
    </row>
    <row r="95" s="7" customFormat="1" ht="16.5" customHeight="1">
      <c r="A95" s="118" t="s">
        <v>82</v>
      </c>
      <c r="B95" s="119"/>
      <c r="C95" s="120"/>
      <c r="D95" s="121" t="s">
        <v>83</v>
      </c>
      <c r="E95" s="121"/>
      <c r="F95" s="121"/>
      <c r="G95" s="121"/>
      <c r="H95" s="121"/>
      <c r="I95" s="122"/>
      <c r="J95" s="121" t="s">
        <v>84</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'SO 100 - Komunikace'!J30</f>
        <v>0</v>
      </c>
      <c r="AH95" s="122"/>
      <c r="AI95" s="122"/>
      <c r="AJ95" s="122"/>
      <c r="AK95" s="122"/>
      <c r="AL95" s="122"/>
      <c r="AM95" s="122"/>
      <c r="AN95" s="123">
        <f>SUM(AG95,AT95)</f>
        <v>0</v>
      </c>
      <c r="AO95" s="122"/>
      <c r="AP95" s="122"/>
      <c r="AQ95" s="124" t="s">
        <v>85</v>
      </c>
      <c r="AR95" s="125"/>
      <c r="AS95" s="126">
        <v>0</v>
      </c>
      <c r="AT95" s="127">
        <f>ROUND(SUM(AV95:AW95),2)</f>
        <v>0</v>
      </c>
      <c r="AU95" s="128">
        <f>'SO 100 - Komunikace'!P124</f>
        <v>0</v>
      </c>
      <c r="AV95" s="127">
        <f>'SO 100 - Komunikace'!J33</f>
        <v>0</v>
      </c>
      <c r="AW95" s="127">
        <f>'SO 100 - Komunikace'!J34</f>
        <v>0</v>
      </c>
      <c r="AX95" s="127">
        <f>'SO 100 - Komunikace'!J35</f>
        <v>0</v>
      </c>
      <c r="AY95" s="127">
        <f>'SO 100 - Komunikace'!J36</f>
        <v>0</v>
      </c>
      <c r="AZ95" s="127">
        <f>'SO 100 - Komunikace'!F33</f>
        <v>0</v>
      </c>
      <c r="BA95" s="127">
        <f>'SO 100 - Komunikace'!F34</f>
        <v>0</v>
      </c>
      <c r="BB95" s="127">
        <f>'SO 100 - Komunikace'!F35</f>
        <v>0</v>
      </c>
      <c r="BC95" s="127">
        <f>'SO 100 - Komunikace'!F36</f>
        <v>0</v>
      </c>
      <c r="BD95" s="129">
        <f>'SO 100 - Komunikace'!F37</f>
        <v>0</v>
      </c>
      <c r="BE95" s="7"/>
      <c r="BT95" s="130" t="s">
        <v>86</v>
      </c>
      <c r="BV95" s="130" t="s">
        <v>80</v>
      </c>
      <c r="BW95" s="130" t="s">
        <v>87</v>
      </c>
      <c r="BX95" s="130" t="s">
        <v>5</v>
      </c>
      <c r="CL95" s="130" t="s">
        <v>1</v>
      </c>
      <c r="CM95" s="130" t="s">
        <v>88</v>
      </c>
    </row>
    <row r="96" s="7" customFormat="1" ht="16.5" customHeight="1">
      <c r="A96" s="118" t="s">
        <v>82</v>
      </c>
      <c r="B96" s="119"/>
      <c r="C96" s="120"/>
      <c r="D96" s="121" t="s">
        <v>89</v>
      </c>
      <c r="E96" s="121"/>
      <c r="F96" s="121"/>
      <c r="G96" s="121"/>
      <c r="H96" s="121"/>
      <c r="I96" s="122"/>
      <c r="J96" s="121" t="s">
        <v>90</v>
      </c>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3">
        <f>'SO 101 - Sanace AZ (odhad)'!J30</f>
        <v>0</v>
      </c>
      <c r="AH96" s="122"/>
      <c r="AI96" s="122"/>
      <c r="AJ96" s="122"/>
      <c r="AK96" s="122"/>
      <c r="AL96" s="122"/>
      <c r="AM96" s="122"/>
      <c r="AN96" s="123">
        <f>SUM(AG96,AT96)</f>
        <v>0</v>
      </c>
      <c r="AO96" s="122"/>
      <c r="AP96" s="122"/>
      <c r="AQ96" s="124" t="s">
        <v>85</v>
      </c>
      <c r="AR96" s="125"/>
      <c r="AS96" s="126">
        <v>0</v>
      </c>
      <c r="AT96" s="127">
        <f>ROUND(SUM(AV96:AW96),2)</f>
        <v>0</v>
      </c>
      <c r="AU96" s="128">
        <f>'SO 101 - Sanace AZ (odhad)'!P122</f>
        <v>0</v>
      </c>
      <c r="AV96" s="127">
        <f>'SO 101 - Sanace AZ (odhad)'!J33</f>
        <v>0</v>
      </c>
      <c r="AW96" s="127">
        <f>'SO 101 - Sanace AZ (odhad)'!J34</f>
        <v>0</v>
      </c>
      <c r="AX96" s="127">
        <f>'SO 101 - Sanace AZ (odhad)'!J35</f>
        <v>0</v>
      </c>
      <c r="AY96" s="127">
        <f>'SO 101 - Sanace AZ (odhad)'!J36</f>
        <v>0</v>
      </c>
      <c r="AZ96" s="127">
        <f>'SO 101 - Sanace AZ (odhad)'!F33</f>
        <v>0</v>
      </c>
      <c r="BA96" s="127">
        <f>'SO 101 - Sanace AZ (odhad)'!F34</f>
        <v>0</v>
      </c>
      <c r="BB96" s="127">
        <f>'SO 101 - Sanace AZ (odhad)'!F35</f>
        <v>0</v>
      </c>
      <c r="BC96" s="127">
        <f>'SO 101 - Sanace AZ (odhad)'!F36</f>
        <v>0</v>
      </c>
      <c r="BD96" s="129">
        <f>'SO 101 - Sanace AZ (odhad)'!F37</f>
        <v>0</v>
      </c>
      <c r="BE96" s="7"/>
      <c r="BT96" s="130" t="s">
        <v>86</v>
      </c>
      <c r="BV96" s="130" t="s">
        <v>80</v>
      </c>
      <c r="BW96" s="130" t="s">
        <v>91</v>
      </c>
      <c r="BX96" s="130" t="s">
        <v>5</v>
      </c>
      <c r="CL96" s="130" t="s">
        <v>1</v>
      </c>
      <c r="CM96" s="130" t="s">
        <v>88</v>
      </c>
    </row>
    <row r="97" s="7" customFormat="1" ht="16.5" customHeight="1">
      <c r="A97" s="118" t="s">
        <v>82</v>
      </c>
      <c r="B97" s="119"/>
      <c r="C97" s="120"/>
      <c r="D97" s="121" t="s">
        <v>92</v>
      </c>
      <c r="E97" s="121"/>
      <c r="F97" s="121"/>
      <c r="G97" s="121"/>
      <c r="H97" s="121"/>
      <c r="I97" s="122"/>
      <c r="J97" s="121" t="s">
        <v>93</v>
      </c>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3">
        <f>'SO 900 - VRN'!J30</f>
        <v>0</v>
      </c>
      <c r="AH97" s="122"/>
      <c r="AI97" s="122"/>
      <c r="AJ97" s="122"/>
      <c r="AK97" s="122"/>
      <c r="AL97" s="122"/>
      <c r="AM97" s="122"/>
      <c r="AN97" s="123">
        <f>SUM(AG97,AT97)</f>
        <v>0</v>
      </c>
      <c r="AO97" s="122"/>
      <c r="AP97" s="122"/>
      <c r="AQ97" s="124" t="s">
        <v>85</v>
      </c>
      <c r="AR97" s="125"/>
      <c r="AS97" s="131">
        <v>0</v>
      </c>
      <c r="AT97" s="132">
        <f>ROUND(SUM(AV97:AW97),2)</f>
        <v>0</v>
      </c>
      <c r="AU97" s="133">
        <f>'SO 900 - VRN'!P123</f>
        <v>0</v>
      </c>
      <c r="AV97" s="132">
        <f>'SO 900 - VRN'!J33</f>
        <v>0</v>
      </c>
      <c r="AW97" s="132">
        <f>'SO 900 - VRN'!J34</f>
        <v>0</v>
      </c>
      <c r="AX97" s="132">
        <f>'SO 900 - VRN'!J35</f>
        <v>0</v>
      </c>
      <c r="AY97" s="132">
        <f>'SO 900 - VRN'!J36</f>
        <v>0</v>
      </c>
      <c r="AZ97" s="132">
        <f>'SO 900 - VRN'!F33</f>
        <v>0</v>
      </c>
      <c r="BA97" s="132">
        <f>'SO 900 - VRN'!F34</f>
        <v>0</v>
      </c>
      <c r="BB97" s="132">
        <f>'SO 900 - VRN'!F35</f>
        <v>0</v>
      </c>
      <c r="BC97" s="132">
        <f>'SO 900 - VRN'!F36</f>
        <v>0</v>
      </c>
      <c r="BD97" s="134">
        <f>'SO 900 - VRN'!F37</f>
        <v>0</v>
      </c>
      <c r="BE97" s="7"/>
      <c r="BT97" s="130" t="s">
        <v>86</v>
      </c>
      <c r="BV97" s="130" t="s">
        <v>80</v>
      </c>
      <c r="BW97" s="130" t="s">
        <v>94</v>
      </c>
      <c r="BX97" s="130" t="s">
        <v>5</v>
      </c>
      <c r="CL97" s="130" t="s">
        <v>1</v>
      </c>
      <c r="CM97" s="130" t="s">
        <v>88</v>
      </c>
    </row>
    <row r="98" s="2" customFormat="1" ht="30" customHeight="1">
      <c r="A98" s="37"/>
      <c r="B98" s="38"/>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43"/>
      <c r="AS98" s="37"/>
      <c r="AT98" s="37"/>
      <c r="AU98" s="37"/>
      <c r="AV98" s="37"/>
      <c r="AW98" s="37"/>
      <c r="AX98" s="37"/>
      <c r="AY98" s="37"/>
      <c r="AZ98" s="37"/>
      <c r="BA98" s="37"/>
      <c r="BB98" s="37"/>
      <c r="BC98" s="37"/>
      <c r="BD98" s="37"/>
      <c r="BE98" s="37"/>
    </row>
    <row r="99" s="2" customFormat="1" ht="6.96" customHeight="1">
      <c r="A99" s="37"/>
      <c r="B99" s="65"/>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43"/>
      <c r="AS99" s="37"/>
      <c r="AT99" s="37"/>
      <c r="AU99" s="37"/>
      <c r="AV99" s="37"/>
      <c r="AW99" s="37"/>
      <c r="AX99" s="37"/>
      <c r="AY99" s="37"/>
      <c r="AZ99" s="37"/>
      <c r="BA99" s="37"/>
      <c r="BB99" s="37"/>
      <c r="BC99" s="37"/>
      <c r="BD99" s="37"/>
      <c r="BE99" s="37"/>
    </row>
  </sheetData>
  <sheetProtection sheet="1" formatColumns="0" formatRows="0" objects="1" scenarios="1" spinCount="100000" saltValue="UvhD4ShJk5LSV9wqcHk+358qu7YEzPYPwtKz8v38pQnZEVmHIFQpKNuimPM/bD2meNMNA1haVPchRXZ94GVUMQ==" hashValue="PhVsfb+w6hwYkGKcG8drEb2wIkKEpRMNZiGQMx140sPdmvyXBa5ujqT+6OKGn1vqRfK1aBUhCrsrfc5/c5etKA==" algorithmName="SHA-512" password="CC35"/>
  <mergeCells count="50">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N96:AP96"/>
    <mergeCell ref="AG96:AM96"/>
    <mergeCell ref="D96:H96"/>
    <mergeCell ref="J96:AF96"/>
    <mergeCell ref="AN97:AP97"/>
    <mergeCell ref="AG97:AM97"/>
    <mergeCell ref="D97:H97"/>
    <mergeCell ref="J97:AF97"/>
    <mergeCell ref="AG94:AM94"/>
    <mergeCell ref="AN94:AP94"/>
    <mergeCell ref="AR2:BE2"/>
  </mergeCells>
  <hyperlinks>
    <hyperlink ref="A95" location="'SO 100 - Komunikace'!C2" display="/"/>
    <hyperlink ref="A96" location="'SO 101 - Sanace AZ (odhad)'!C2" display="/"/>
    <hyperlink ref="A97" location="'SO 900 - VRN'!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87</v>
      </c>
    </row>
    <row r="3" s="1" customFormat="1" ht="6.96" customHeight="1">
      <c r="B3" s="135"/>
      <c r="C3" s="136"/>
      <c r="D3" s="136"/>
      <c r="E3" s="136"/>
      <c r="F3" s="136"/>
      <c r="G3" s="136"/>
      <c r="H3" s="136"/>
      <c r="I3" s="136"/>
      <c r="J3" s="136"/>
      <c r="K3" s="136"/>
      <c r="L3" s="19"/>
      <c r="AT3" s="16" t="s">
        <v>88</v>
      </c>
    </row>
    <row r="4" s="1" customFormat="1" ht="24.96" customHeight="1">
      <c r="B4" s="19"/>
      <c r="D4" s="137" t="s">
        <v>95</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Stanoviště pro kontejnery - ul. Příčná, Bořanovice</v>
      </c>
      <c r="F7" s="139"/>
      <c r="G7" s="139"/>
      <c r="H7" s="139"/>
      <c r="L7" s="19"/>
    </row>
    <row r="8" s="2" customFormat="1" ht="12" customHeight="1">
      <c r="A8" s="37"/>
      <c r="B8" s="43"/>
      <c r="C8" s="37"/>
      <c r="D8" s="139" t="s">
        <v>96</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97</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14. 5. 2021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
        <v>26</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
        <v>21</v>
      </c>
      <c r="F15" s="37"/>
      <c r="G15" s="37"/>
      <c r="H15" s="37"/>
      <c r="I15" s="139" t="s">
        <v>27</v>
      </c>
      <c r="J15" s="142" t="s">
        <v>28</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29</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31</v>
      </c>
      <c r="E20" s="37"/>
      <c r="F20" s="37"/>
      <c r="G20" s="37"/>
      <c r="H20" s="37"/>
      <c r="I20" s="139" t="s">
        <v>25</v>
      </c>
      <c r="J20" s="142" t="s">
        <v>32</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
        <v>33</v>
      </c>
      <c r="F21" s="37"/>
      <c r="G21" s="37"/>
      <c r="H21" s="37"/>
      <c r="I21" s="139" t="s">
        <v>27</v>
      </c>
      <c r="J21" s="142" t="s">
        <v>34</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35</v>
      </c>
      <c r="E23" s="37"/>
      <c r="F23" s="37"/>
      <c r="G23" s="37"/>
      <c r="H23" s="37"/>
      <c r="I23" s="139" t="s">
        <v>25</v>
      </c>
      <c r="J23" s="142" t="s">
        <v>32</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
        <v>33</v>
      </c>
      <c r="F24" s="37"/>
      <c r="G24" s="37"/>
      <c r="H24" s="37"/>
      <c r="I24" s="139" t="s">
        <v>27</v>
      </c>
      <c r="J24" s="142" t="s">
        <v>34</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37</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38</v>
      </c>
      <c r="E30" s="37"/>
      <c r="F30" s="37"/>
      <c r="G30" s="37"/>
      <c r="H30" s="37"/>
      <c r="I30" s="37"/>
      <c r="J30" s="150">
        <f>ROUND(J124,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40</v>
      </c>
      <c r="G32" s="37"/>
      <c r="H32" s="37"/>
      <c r="I32" s="151" t="s">
        <v>39</v>
      </c>
      <c r="J32" s="151" t="s">
        <v>41</v>
      </c>
      <c r="K32" s="37"/>
      <c r="L32" s="62"/>
      <c r="S32" s="37"/>
      <c r="T32" s="37"/>
      <c r="U32" s="37"/>
      <c r="V32" s="37"/>
      <c r="W32" s="37"/>
      <c r="X32" s="37"/>
      <c r="Y32" s="37"/>
      <c r="Z32" s="37"/>
      <c r="AA32" s="37"/>
      <c r="AB32" s="37"/>
      <c r="AC32" s="37"/>
      <c r="AD32" s="37"/>
      <c r="AE32" s="37"/>
    </row>
    <row r="33" s="2" customFormat="1" ht="14.4" customHeight="1">
      <c r="A33" s="37"/>
      <c r="B33" s="43"/>
      <c r="C33" s="37"/>
      <c r="D33" s="152" t="s">
        <v>42</v>
      </c>
      <c r="E33" s="139" t="s">
        <v>43</v>
      </c>
      <c r="F33" s="153">
        <f>ROUND((SUM(BE124:BE316)),  2)</f>
        <v>0</v>
      </c>
      <c r="G33" s="37"/>
      <c r="H33" s="37"/>
      <c r="I33" s="154">
        <v>0.20999999999999999</v>
      </c>
      <c r="J33" s="153">
        <f>ROUND(((SUM(BE124:BE316))*I33),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44</v>
      </c>
      <c r="F34" s="153">
        <f>ROUND((SUM(BF124:BF316)),  2)</f>
        <v>0</v>
      </c>
      <c r="G34" s="37"/>
      <c r="H34" s="37"/>
      <c r="I34" s="154">
        <v>0.14999999999999999</v>
      </c>
      <c r="J34" s="153">
        <f>ROUND(((SUM(BF124:BF316))*I34),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45</v>
      </c>
      <c r="F35" s="153">
        <f>ROUND((SUM(BG124:BG316)),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46</v>
      </c>
      <c r="F36" s="153">
        <f>ROUND((SUM(BH124:BH316)),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47</v>
      </c>
      <c r="F37" s="153">
        <f>ROUND((SUM(BI124:BI316)),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48</v>
      </c>
      <c r="E39" s="157"/>
      <c r="F39" s="157"/>
      <c r="G39" s="158" t="s">
        <v>49</v>
      </c>
      <c r="H39" s="159" t="s">
        <v>50</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51</v>
      </c>
      <c r="E50" s="163"/>
      <c r="F50" s="163"/>
      <c r="G50" s="162" t="s">
        <v>52</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53</v>
      </c>
      <c r="E61" s="165"/>
      <c r="F61" s="166" t="s">
        <v>54</v>
      </c>
      <c r="G61" s="164" t="s">
        <v>53</v>
      </c>
      <c r="H61" s="165"/>
      <c r="I61" s="165"/>
      <c r="J61" s="167" t="s">
        <v>54</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55</v>
      </c>
      <c r="E65" s="168"/>
      <c r="F65" s="168"/>
      <c r="G65" s="162" t="s">
        <v>56</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53</v>
      </c>
      <c r="E76" s="165"/>
      <c r="F76" s="166" t="s">
        <v>54</v>
      </c>
      <c r="G76" s="164" t="s">
        <v>53</v>
      </c>
      <c r="H76" s="165"/>
      <c r="I76" s="165"/>
      <c r="J76" s="167" t="s">
        <v>54</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hidden="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hidden="1" s="2" customFormat="1" ht="24.96" customHeight="1">
      <c r="A82" s="37"/>
      <c r="B82" s="38"/>
      <c r="C82" s="22" t="s">
        <v>98</v>
      </c>
      <c r="D82" s="39"/>
      <c r="E82" s="39"/>
      <c r="F82" s="39"/>
      <c r="G82" s="39"/>
      <c r="H82" s="39"/>
      <c r="I82" s="39"/>
      <c r="J82" s="39"/>
      <c r="K82" s="39"/>
      <c r="L82" s="62"/>
      <c r="S82" s="37"/>
      <c r="T82" s="37"/>
      <c r="U82" s="37"/>
      <c r="V82" s="37"/>
      <c r="W82" s="37"/>
      <c r="X82" s="37"/>
      <c r="Y82" s="37"/>
      <c r="Z82" s="37"/>
      <c r="AA82" s="37"/>
      <c r="AB82" s="37"/>
      <c r="AC82" s="37"/>
      <c r="AD82" s="37"/>
      <c r="AE82" s="37"/>
    </row>
    <row r="83" hidden="1"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hidden="1"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hidden="1" s="2" customFormat="1" ht="16.5" customHeight="1">
      <c r="A85" s="37"/>
      <c r="B85" s="38"/>
      <c r="C85" s="39"/>
      <c r="D85" s="39"/>
      <c r="E85" s="173" t="str">
        <f>E7</f>
        <v>Stanoviště pro kontejnery - ul. Příčná, Bořanovice</v>
      </c>
      <c r="F85" s="31"/>
      <c r="G85" s="31"/>
      <c r="H85" s="31"/>
      <c r="I85" s="39"/>
      <c r="J85" s="39"/>
      <c r="K85" s="39"/>
      <c r="L85" s="62"/>
      <c r="S85" s="37"/>
      <c r="T85" s="37"/>
      <c r="U85" s="37"/>
      <c r="V85" s="37"/>
      <c r="W85" s="37"/>
      <c r="X85" s="37"/>
      <c r="Y85" s="37"/>
      <c r="Z85" s="37"/>
      <c r="AA85" s="37"/>
      <c r="AB85" s="37"/>
      <c r="AC85" s="37"/>
      <c r="AD85" s="37"/>
      <c r="AE85" s="37"/>
    </row>
    <row r="86" hidden="1" s="2" customFormat="1" ht="12" customHeight="1">
      <c r="A86" s="37"/>
      <c r="B86" s="38"/>
      <c r="C86" s="31" t="s">
        <v>96</v>
      </c>
      <c r="D86" s="39"/>
      <c r="E86" s="39"/>
      <c r="F86" s="39"/>
      <c r="G86" s="39"/>
      <c r="H86" s="39"/>
      <c r="I86" s="39"/>
      <c r="J86" s="39"/>
      <c r="K86" s="39"/>
      <c r="L86" s="62"/>
      <c r="S86" s="37"/>
      <c r="T86" s="37"/>
      <c r="U86" s="37"/>
      <c r="V86" s="37"/>
      <c r="W86" s="37"/>
      <c r="X86" s="37"/>
      <c r="Y86" s="37"/>
      <c r="Z86" s="37"/>
      <c r="AA86" s="37"/>
      <c r="AB86" s="37"/>
      <c r="AC86" s="37"/>
      <c r="AD86" s="37"/>
      <c r="AE86" s="37"/>
    </row>
    <row r="87" hidden="1" s="2" customFormat="1" ht="16.5" customHeight="1">
      <c r="A87" s="37"/>
      <c r="B87" s="38"/>
      <c r="C87" s="39"/>
      <c r="D87" s="39"/>
      <c r="E87" s="75" t="str">
        <f>E9</f>
        <v>SO 100 - Komunikace</v>
      </c>
      <c r="F87" s="39"/>
      <c r="G87" s="39"/>
      <c r="H87" s="39"/>
      <c r="I87" s="39"/>
      <c r="J87" s="39"/>
      <c r="K87" s="39"/>
      <c r="L87" s="62"/>
      <c r="S87" s="37"/>
      <c r="T87" s="37"/>
      <c r="U87" s="37"/>
      <c r="V87" s="37"/>
      <c r="W87" s="37"/>
      <c r="X87" s="37"/>
      <c r="Y87" s="37"/>
      <c r="Z87" s="37"/>
      <c r="AA87" s="37"/>
      <c r="AB87" s="37"/>
      <c r="AC87" s="37"/>
      <c r="AD87" s="37"/>
      <c r="AE87" s="37"/>
    </row>
    <row r="88" hidden="1"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hidden="1" s="2" customFormat="1" ht="12" customHeight="1">
      <c r="A89" s="37"/>
      <c r="B89" s="38"/>
      <c r="C89" s="31" t="s">
        <v>20</v>
      </c>
      <c r="D89" s="39"/>
      <c r="E89" s="39"/>
      <c r="F89" s="26" t="str">
        <f>F12</f>
        <v>Obec Bořanovice</v>
      </c>
      <c r="G89" s="39"/>
      <c r="H89" s="39"/>
      <c r="I89" s="31" t="s">
        <v>22</v>
      </c>
      <c r="J89" s="78" t="str">
        <f>IF(J12="","",J12)</f>
        <v>14. 5. 2021</v>
      </c>
      <c r="K89" s="39"/>
      <c r="L89" s="62"/>
      <c r="S89" s="37"/>
      <c r="T89" s="37"/>
      <c r="U89" s="37"/>
      <c r="V89" s="37"/>
      <c r="W89" s="37"/>
      <c r="X89" s="37"/>
      <c r="Y89" s="37"/>
      <c r="Z89" s="37"/>
      <c r="AA89" s="37"/>
      <c r="AB89" s="37"/>
      <c r="AC89" s="37"/>
      <c r="AD89" s="37"/>
      <c r="AE89" s="37"/>
    </row>
    <row r="90" hidden="1"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hidden="1" s="2" customFormat="1" ht="15.15" customHeight="1">
      <c r="A91" s="37"/>
      <c r="B91" s="38"/>
      <c r="C91" s="31" t="s">
        <v>24</v>
      </c>
      <c r="D91" s="39"/>
      <c r="E91" s="39"/>
      <c r="F91" s="26" t="str">
        <f>E15</f>
        <v>Obec Bořanovice</v>
      </c>
      <c r="G91" s="39"/>
      <c r="H91" s="39"/>
      <c r="I91" s="31" t="s">
        <v>31</v>
      </c>
      <c r="J91" s="35" t="str">
        <f>E21</f>
        <v>Sinpps s.r.o</v>
      </c>
      <c r="K91" s="39"/>
      <c r="L91" s="62"/>
      <c r="S91" s="37"/>
      <c r="T91" s="37"/>
      <c r="U91" s="37"/>
      <c r="V91" s="37"/>
      <c r="W91" s="37"/>
      <c r="X91" s="37"/>
      <c r="Y91" s="37"/>
      <c r="Z91" s="37"/>
      <c r="AA91" s="37"/>
      <c r="AB91" s="37"/>
      <c r="AC91" s="37"/>
      <c r="AD91" s="37"/>
      <c r="AE91" s="37"/>
    </row>
    <row r="92" hidden="1" s="2" customFormat="1" ht="15.15" customHeight="1">
      <c r="A92" s="37"/>
      <c r="B92" s="38"/>
      <c r="C92" s="31" t="s">
        <v>29</v>
      </c>
      <c r="D92" s="39"/>
      <c r="E92" s="39"/>
      <c r="F92" s="26" t="str">
        <f>IF(E18="","",E18)</f>
        <v>Vyplň údaj</v>
      </c>
      <c r="G92" s="39"/>
      <c r="H92" s="39"/>
      <c r="I92" s="31" t="s">
        <v>35</v>
      </c>
      <c r="J92" s="35" t="str">
        <f>E24</f>
        <v>Sinpps s.r.o</v>
      </c>
      <c r="K92" s="39"/>
      <c r="L92" s="62"/>
      <c r="S92" s="37"/>
      <c r="T92" s="37"/>
      <c r="U92" s="37"/>
      <c r="V92" s="37"/>
      <c r="W92" s="37"/>
      <c r="X92" s="37"/>
      <c r="Y92" s="37"/>
      <c r="Z92" s="37"/>
      <c r="AA92" s="37"/>
      <c r="AB92" s="37"/>
      <c r="AC92" s="37"/>
      <c r="AD92" s="37"/>
      <c r="AE92" s="37"/>
    </row>
    <row r="93" hidden="1"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hidden="1" s="2" customFormat="1" ht="29.28" customHeight="1">
      <c r="A94" s="37"/>
      <c r="B94" s="38"/>
      <c r="C94" s="174" t="s">
        <v>99</v>
      </c>
      <c r="D94" s="175"/>
      <c r="E94" s="175"/>
      <c r="F94" s="175"/>
      <c r="G94" s="175"/>
      <c r="H94" s="175"/>
      <c r="I94" s="175"/>
      <c r="J94" s="176" t="s">
        <v>100</v>
      </c>
      <c r="K94" s="175"/>
      <c r="L94" s="62"/>
      <c r="S94" s="37"/>
      <c r="T94" s="37"/>
      <c r="U94" s="37"/>
      <c r="V94" s="37"/>
      <c r="W94" s="37"/>
      <c r="X94" s="37"/>
      <c r="Y94" s="37"/>
      <c r="Z94" s="37"/>
      <c r="AA94" s="37"/>
      <c r="AB94" s="37"/>
      <c r="AC94" s="37"/>
      <c r="AD94" s="37"/>
      <c r="AE94" s="37"/>
    </row>
    <row r="95" hidden="1"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hidden="1" s="2" customFormat="1" ht="22.8" customHeight="1">
      <c r="A96" s="37"/>
      <c r="B96" s="38"/>
      <c r="C96" s="177" t="s">
        <v>101</v>
      </c>
      <c r="D96" s="39"/>
      <c r="E96" s="39"/>
      <c r="F96" s="39"/>
      <c r="G96" s="39"/>
      <c r="H96" s="39"/>
      <c r="I96" s="39"/>
      <c r="J96" s="109">
        <f>J124</f>
        <v>0</v>
      </c>
      <c r="K96" s="39"/>
      <c r="L96" s="62"/>
      <c r="S96" s="37"/>
      <c r="T96" s="37"/>
      <c r="U96" s="37"/>
      <c r="V96" s="37"/>
      <c r="W96" s="37"/>
      <c r="X96" s="37"/>
      <c r="Y96" s="37"/>
      <c r="Z96" s="37"/>
      <c r="AA96" s="37"/>
      <c r="AB96" s="37"/>
      <c r="AC96" s="37"/>
      <c r="AD96" s="37"/>
      <c r="AE96" s="37"/>
      <c r="AU96" s="16" t="s">
        <v>102</v>
      </c>
    </row>
    <row r="97" hidden="1" s="9" customFormat="1" ht="24.96" customHeight="1">
      <c r="A97" s="9"/>
      <c r="B97" s="178"/>
      <c r="C97" s="179"/>
      <c r="D97" s="180" t="s">
        <v>103</v>
      </c>
      <c r="E97" s="181"/>
      <c r="F97" s="181"/>
      <c r="G97" s="181"/>
      <c r="H97" s="181"/>
      <c r="I97" s="181"/>
      <c r="J97" s="182">
        <f>J125</f>
        <v>0</v>
      </c>
      <c r="K97" s="179"/>
      <c r="L97" s="183"/>
      <c r="S97" s="9"/>
      <c r="T97" s="9"/>
      <c r="U97" s="9"/>
      <c r="V97" s="9"/>
      <c r="W97" s="9"/>
      <c r="X97" s="9"/>
      <c r="Y97" s="9"/>
      <c r="Z97" s="9"/>
      <c r="AA97" s="9"/>
      <c r="AB97" s="9"/>
      <c r="AC97" s="9"/>
      <c r="AD97" s="9"/>
      <c r="AE97" s="9"/>
    </row>
    <row r="98" hidden="1" s="10" customFormat="1" ht="19.92" customHeight="1">
      <c r="A98" s="10"/>
      <c r="B98" s="184"/>
      <c r="C98" s="185"/>
      <c r="D98" s="186" t="s">
        <v>104</v>
      </c>
      <c r="E98" s="187"/>
      <c r="F98" s="187"/>
      <c r="G98" s="187"/>
      <c r="H98" s="187"/>
      <c r="I98" s="187"/>
      <c r="J98" s="188">
        <f>J126</f>
        <v>0</v>
      </c>
      <c r="K98" s="185"/>
      <c r="L98" s="189"/>
      <c r="S98" s="10"/>
      <c r="T98" s="10"/>
      <c r="U98" s="10"/>
      <c r="V98" s="10"/>
      <c r="W98" s="10"/>
      <c r="X98" s="10"/>
      <c r="Y98" s="10"/>
      <c r="Z98" s="10"/>
      <c r="AA98" s="10"/>
      <c r="AB98" s="10"/>
      <c r="AC98" s="10"/>
      <c r="AD98" s="10"/>
      <c r="AE98" s="10"/>
    </row>
    <row r="99" hidden="1" s="10" customFormat="1" ht="19.92" customHeight="1">
      <c r="A99" s="10"/>
      <c r="B99" s="184"/>
      <c r="C99" s="185"/>
      <c r="D99" s="186" t="s">
        <v>105</v>
      </c>
      <c r="E99" s="187"/>
      <c r="F99" s="187"/>
      <c r="G99" s="187"/>
      <c r="H99" s="187"/>
      <c r="I99" s="187"/>
      <c r="J99" s="188">
        <f>J189</f>
        <v>0</v>
      </c>
      <c r="K99" s="185"/>
      <c r="L99" s="189"/>
      <c r="S99" s="10"/>
      <c r="T99" s="10"/>
      <c r="U99" s="10"/>
      <c r="V99" s="10"/>
      <c r="W99" s="10"/>
      <c r="X99" s="10"/>
      <c r="Y99" s="10"/>
      <c r="Z99" s="10"/>
      <c r="AA99" s="10"/>
      <c r="AB99" s="10"/>
      <c r="AC99" s="10"/>
      <c r="AD99" s="10"/>
      <c r="AE99" s="10"/>
    </row>
    <row r="100" hidden="1" s="10" customFormat="1" ht="19.92" customHeight="1">
      <c r="A100" s="10"/>
      <c r="B100" s="184"/>
      <c r="C100" s="185"/>
      <c r="D100" s="186" t="s">
        <v>106</v>
      </c>
      <c r="E100" s="187"/>
      <c r="F100" s="187"/>
      <c r="G100" s="187"/>
      <c r="H100" s="187"/>
      <c r="I100" s="187"/>
      <c r="J100" s="188">
        <f>J193</f>
        <v>0</v>
      </c>
      <c r="K100" s="185"/>
      <c r="L100" s="189"/>
      <c r="S100" s="10"/>
      <c r="T100" s="10"/>
      <c r="U100" s="10"/>
      <c r="V100" s="10"/>
      <c r="W100" s="10"/>
      <c r="X100" s="10"/>
      <c r="Y100" s="10"/>
      <c r="Z100" s="10"/>
      <c r="AA100" s="10"/>
      <c r="AB100" s="10"/>
      <c r="AC100" s="10"/>
      <c r="AD100" s="10"/>
      <c r="AE100" s="10"/>
    </row>
    <row r="101" hidden="1" s="10" customFormat="1" ht="19.92" customHeight="1">
      <c r="A101" s="10"/>
      <c r="B101" s="184"/>
      <c r="C101" s="185"/>
      <c r="D101" s="186" t="s">
        <v>107</v>
      </c>
      <c r="E101" s="187"/>
      <c r="F101" s="187"/>
      <c r="G101" s="187"/>
      <c r="H101" s="187"/>
      <c r="I101" s="187"/>
      <c r="J101" s="188">
        <f>J231</f>
        <v>0</v>
      </c>
      <c r="K101" s="185"/>
      <c r="L101" s="189"/>
      <c r="S101" s="10"/>
      <c r="T101" s="10"/>
      <c r="U101" s="10"/>
      <c r="V101" s="10"/>
      <c r="W101" s="10"/>
      <c r="X101" s="10"/>
      <c r="Y101" s="10"/>
      <c r="Z101" s="10"/>
      <c r="AA101" s="10"/>
      <c r="AB101" s="10"/>
      <c r="AC101" s="10"/>
      <c r="AD101" s="10"/>
      <c r="AE101" s="10"/>
    </row>
    <row r="102" hidden="1" s="10" customFormat="1" ht="19.92" customHeight="1">
      <c r="A102" s="10"/>
      <c r="B102" s="184"/>
      <c r="C102" s="185"/>
      <c r="D102" s="186" t="s">
        <v>108</v>
      </c>
      <c r="E102" s="187"/>
      <c r="F102" s="187"/>
      <c r="G102" s="187"/>
      <c r="H102" s="187"/>
      <c r="I102" s="187"/>
      <c r="J102" s="188">
        <f>J243</f>
        <v>0</v>
      </c>
      <c r="K102" s="185"/>
      <c r="L102" s="189"/>
      <c r="S102" s="10"/>
      <c r="T102" s="10"/>
      <c r="U102" s="10"/>
      <c r="V102" s="10"/>
      <c r="W102" s="10"/>
      <c r="X102" s="10"/>
      <c r="Y102" s="10"/>
      <c r="Z102" s="10"/>
      <c r="AA102" s="10"/>
      <c r="AB102" s="10"/>
      <c r="AC102" s="10"/>
      <c r="AD102" s="10"/>
      <c r="AE102" s="10"/>
    </row>
    <row r="103" hidden="1" s="10" customFormat="1" ht="19.92" customHeight="1">
      <c r="A103" s="10"/>
      <c r="B103" s="184"/>
      <c r="C103" s="185"/>
      <c r="D103" s="186" t="s">
        <v>109</v>
      </c>
      <c r="E103" s="187"/>
      <c r="F103" s="187"/>
      <c r="G103" s="187"/>
      <c r="H103" s="187"/>
      <c r="I103" s="187"/>
      <c r="J103" s="188">
        <f>J287</f>
        <v>0</v>
      </c>
      <c r="K103" s="185"/>
      <c r="L103" s="189"/>
      <c r="S103" s="10"/>
      <c r="T103" s="10"/>
      <c r="U103" s="10"/>
      <c r="V103" s="10"/>
      <c r="W103" s="10"/>
      <c r="X103" s="10"/>
      <c r="Y103" s="10"/>
      <c r="Z103" s="10"/>
      <c r="AA103" s="10"/>
      <c r="AB103" s="10"/>
      <c r="AC103" s="10"/>
      <c r="AD103" s="10"/>
      <c r="AE103" s="10"/>
    </row>
    <row r="104" hidden="1" s="10" customFormat="1" ht="19.92" customHeight="1">
      <c r="A104" s="10"/>
      <c r="B104" s="184"/>
      <c r="C104" s="185"/>
      <c r="D104" s="186" t="s">
        <v>110</v>
      </c>
      <c r="E104" s="187"/>
      <c r="F104" s="187"/>
      <c r="G104" s="187"/>
      <c r="H104" s="187"/>
      <c r="I104" s="187"/>
      <c r="J104" s="188">
        <f>J309</f>
        <v>0</v>
      </c>
      <c r="K104" s="185"/>
      <c r="L104" s="189"/>
      <c r="S104" s="10"/>
      <c r="T104" s="10"/>
      <c r="U104" s="10"/>
      <c r="V104" s="10"/>
      <c r="W104" s="10"/>
      <c r="X104" s="10"/>
      <c r="Y104" s="10"/>
      <c r="Z104" s="10"/>
      <c r="AA104" s="10"/>
      <c r="AB104" s="10"/>
      <c r="AC104" s="10"/>
      <c r="AD104" s="10"/>
      <c r="AE104" s="10"/>
    </row>
    <row r="105" hidden="1" s="2" customFormat="1" ht="21.84" customHeight="1">
      <c r="A105" s="37"/>
      <c r="B105" s="38"/>
      <c r="C105" s="39"/>
      <c r="D105" s="39"/>
      <c r="E105" s="39"/>
      <c r="F105" s="39"/>
      <c r="G105" s="39"/>
      <c r="H105" s="39"/>
      <c r="I105" s="39"/>
      <c r="J105" s="39"/>
      <c r="K105" s="39"/>
      <c r="L105" s="62"/>
      <c r="S105" s="37"/>
      <c r="T105" s="37"/>
      <c r="U105" s="37"/>
      <c r="V105" s="37"/>
      <c r="W105" s="37"/>
      <c r="X105" s="37"/>
      <c r="Y105" s="37"/>
      <c r="Z105" s="37"/>
      <c r="AA105" s="37"/>
      <c r="AB105" s="37"/>
      <c r="AC105" s="37"/>
      <c r="AD105" s="37"/>
      <c r="AE105" s="37"/>
    </row>
    <row r="106" hidden="1" s="2" customFormat="1" ht="6.96" customHeight="1">
      <c r="A106" s="37"/>
      <c r="B106" s="65"/>
      <c r="C106" s="66"/>
      <c r="D106" s="66"/>
      <c r="E106" s="66"/>
      <c r="F106" s="66"/>
      <c r="G106" s="66"/>
      <c r="H106" s="66"/>
      <c r="I106" s="66"/>
      <c r="J106" s="66"/>
      <c r="K106" s="66"/>
      <c r="L106" s="62"/>
      <c r="S106" s="37"/>
      <c r="T106" s="37"/>
      <c r="U106" s="37"/>
      <c r="V106" s="37"/>
      <c r="W106" s="37"/>
      <c r="X106" s="37"/>
      <c r="Y106" s="37"/>
      <c r="Z106" s="37"/>
      <c r="AA106" s="37"/>
      <c r="AB106" s="37"/>
      <c r="AC106" s="37"/>
      <c r="AD106" s="37"/>
      <c r="AE106" s="37"/>
    </row>
    <row r="107" hidden="1"/>
    <row r="108" hidden="1"/>
    <row r="109" hidden="1"/>
    <row r="110" s="2" customFormat="1" ht="6.96" customHeight="1">
      <c r="A110" s="37"/>
      <c r="B110" s="67"/>
      <c r="C110" s="68"/>
      <c r="D110" s="68"/>
      <c r="E110" s="68"/>
      <c r="F110" s="68"/>
      <c r="G110" s="68"/>
      <c r="H110" s="68"/>
      <c r="I110" s="68"/>
      <c r="J110" s="68"/>
      <c r="K110" s="68"/>
      <c r="L110" s="62"/>
      <c r="S110" s="37"/>
      <c r="T110" s="37"/>
      <c r="U110" s="37"/>
      <c r="V110" s="37"/>
      <c r="W110" s="37"/>
      <c r="X110" s="37"/>
      <c r="Y110" s="37"/>
      <c r="Z110" s="37"/>
      <c r="AA110" s="37"/>
      <c r="AB110" s="37"/>
      <c r="AC110" s="37"/>
      <c r="AD110" s="37"/>
      <c r="AE110" s="37"/>
    </row>
    <row r="111" s="2" customFormat="1" ht="24.96" customHeight="1">
      <c r="A111" s="37"/>
      <c r="B111" s="38"/>
      <c r="C111" s="22" t="s">
        <v>111</v>
      </c>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6.96" customHeight="1">
      <c r="A112" s="37"/>
      <c r="B112" s="38"/>
      <c r="C112" s="39"/>
      <c r="D112" s="39"/>
      <c r="E112" s="39"/>
      <c r="F112" s="39"/>
      <c r="G112" s="39"/>
      <c r="H112" s="39"/>
      <c r="I112" s="39"/>
      <c r="J112" s="39"/>
      <c r="K112" s="39"/>
      <c r="L112" s="62"/>
      <c r="S112" s="37"/>
      <c r="T112" s="37"/>
      <c r="U112" s="37"/>
      <c r="V112" s="37"/>
      <c r="W112" s="37"/>
      <c r="X112" s="37"/>
      <c r="Y112" s="37"/>
      <c r="Z112" s="37"/>
      <c r="AA112" s="37"/>
      <c r="AB112" s="37"/>
      <c r="AC112" s="37"/>
      <c r="AD112" s="37"/>
      <c r="AE112" s="37"/>
    </row>
    <row r="113" s="2" customFormat="1" ht="12" customHeight="1">
      <c r="A113" s="37"/>
      <c r="B113" s="38"/>
      <c r="C113" s="31" t="s">
        <v>16</v>
      </c>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6.5" customHeight="1">
      <c r="A114" s="37"/>
      <c r="B114" s="38"/>
      <c r="C114" s="39"/>
      <c r="D114" s="39"/>
      <c r="E114" s="173" t="str">
        <f>E7</f>
        <v>Stanoviště pro kontejnery - ul. Příčná, Bořanovice</v>
      </c>
      <c r="F114" s="31"/>
      <c r="G114" s="31"/>
      <c r="H114" s="31"/>
      <c r="I114" s="39"/>
      <c r="J114" s="39"/>
      <c r="K114" s="39"/>
      <c r="L114" s="62"/>
      <c r="S114" s="37"/>
      <c r="T114" s="37"/>
      <c r="U114" s="37"/>
      <c r="V114" s="37"/>
      <c r="W114" s="37"/>
      <c r="X114" s="37"/>
      <c r="Y114" s="37"/>
      <c r="Z114" s="37"/>
      <c r="AA114" s="37"/>
      <c r="AB114" s="37"/>
      <c r="AC114" s="37"/>
      <c r="AD114" s="37"/>
      <c r="AE114" s="37"/>
    </row>
    <row r="115" s="2" customFormat="1" ht="12" customHeight="1">
      <c r="A115" s="37"/>
      <c r="B115" s="38"/>
      <c r="C115" s="31" t="s">
        <v>96</v>
      </c>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16.5" customHeight="1">
      <c r="A116" s="37"/>
      <c r="B116" s="38"/>
      <c r="C116" s="39"/>
      <c r="D116" s="39"/>
      <c r="E116" s="75" t="str">
        <f>E9</f>
        <v>SO 100 - Komunikace</v>
      </c>
      <c r="F116" s="39"/>
      <c r="G116" s="39"/>
      <c r="H116" s="39"/>
      <c r="I116" s="39"/>
      <c r="J116" s="39"/>
      <c r="K116" s="39"/>
      <c r="L116" s="62"/>
      <c r="S116" s="37"/>
      <c r="T116" s="37"/>
      <c r="U116" s="37"/>
      <c r="V116" s="37"/>
      <c r="W116" s="37"/>
      <c r="X116" s="37"/>
      <c r="Y116" s="37"/>
      <c r="Z116" s="37"/>
      <c r="AA116" s="37"/>
      <c r="AB116" s="37"/>
      <c r="AC116" s="37"/>
      <c r="AD116" s="37"/>
      <c r="AE116" s="37"/>
    </row>
    <row r="117" s="2" customFormat="1" ht="6.96" customHeight="1">
      <c r="A117" s="37"/>
      <c r="B117" s="38"/>
      <c r="C117" s="39"/>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2" customHeight="1">
      <c r="A118" s="37"/>
      <c r="B118" s="38"/>
      <c r="C118" s="31" t="s">
        <v>20</v>
      </c>
      <c r="D118" s="39"/>
      <c r="E118" s="39"/>
      <c r="F118" s="26" t="str">
        <f>F12</f>
        <v>Obec Bořanovice</v>
      </c>
      <c r="G118" s="39"/>
      <c r="H118" s="39"/>
      <c r="I118" s="31" t="s">
        <v>22</v>
      </c>
      <c r="J118" s="78" t="str">
        <f>IF(J12="","",J12)</f>
        <v>14. 5. 2021</v>
      </c>
      <c r="K118" s="39"/>
      <c r="L118" s="62"/>
      <c r="S118" s="37"/>
      <c r="T118" s="37"/>
      <c r="U118" s="37"/>
      <c r="V118" s="37"/>
      <c r="W118" s="37"/>
      <c r="X118" s="37"/>
      <c r="Y118" s="37"/>
      <c r="Z118" s="37"/>
      <c r="AA118" s="37"/>
      <c r="AB118" s="37"/>
      <c r="AC118" s="37"/>
      <c r="AD118" s="37"/>
      <c r="AE118" s="37"/>
    </row>
    <row r="119" s="2" customFormat="1" ht="6.96" customHeight="1">
      <c r="A119" s="37"/>
      <c r="B119" s="38"/>
      <c r="C119" s="39"/>
      <c r="D119" s="39"/>
      <c r="E119" s="39"/>
      <c r="F119" s="39"/>
      <c r="G119" s="39"/>
      <c r="H119" s="39"/>
      <c r="I119" s="39"/>
      <c r="J119" s="39"/>
      <c r="K119" s="39"/>
      <c r="L119" s="62"/>
      <c r="S119" s="37"/>
      <c r="T119" s="37"/>
      <c r="U119" s="37"/>
      <c r="V119" s="37"/>
      <c r="W119" s="37"/>
      <c r="X119" s="37"/>
      <c r="Y119" s="37"/>
      <c r="Z119" s="37"/>
      <c r="AA119" s="37"/>
      <c r="AB119" s="37"/>
      <c r="AC119" s="37"/>
      <c r="AD119" s="37"/>
      <c r="AE119" s="37"/>
    </row>
    <row r="120" s="2" customFormat="1" ht="15.15" customHeight="1">
      <c r="A120" s="37"/>
      <c r="B120" s="38"/>
      <c r="C120" s="31" t="s">
        <v>24</v>
      </c>
      <c r="D120" s="39"/>
      <c r="E120" s="39"/>
      <c r="F120" s="26" t="str">
        <f>E15</f>
        <v>Obec Bořanovice</v>
      </c>
      <c r="G120" s="39"/>
      <c r="H120" s="39"/>
      <c r="I120" s="31" t="s">
        <v>31</v>
      </c>
      <c r="J120" s="35" t="str">
        <f>E21</f>
        <v>Sinpps s.r.o</v>
      </c>
      <c r="K120" s="39"/>
      <c r="L120" s="62"/>
      <c r="S120" s="37"/>
      <c r="T120" s="37"/>
      <c r="U120" s="37"/>
      <c r="V120" s="37"/>
      <c r="W120" s="37"/>
      <c r="X120" s="37"/>
      <c r="Y120" s="37"/>
      <c r="Z120" s="37"/>
      <c r="AA120" s="37"/>
      <c r="AB120" s="37"/>
      <c r="AC120" s="37"/>
      <c r="AD120" s="37"/>
      <c r="AE120" s="37"/>
    </row>
    <row r="121" s="2" customFormat="1" ht="15.15" customHeight="1">
      <c r="A121" s="37"/>
      <c r="B121" s="38"/>
      <c r="C121" s="31" t="s">
        <v>29</v>
      </c>
      <c r="D121" s="39"/>
      <c r="E121" s="39"/>
      <c r="F121" s="26" t="str">
        <f>IF(E18="","",E18)</f>
        <v>Vyplň údaj</v>
      </c>
      <c r="G121" s="39"/>
      <c r="H121" s="39"/>
      <c r="I121" s="31" t="s">
        <v>35</v>
      </c>
      <c r="J121" s="35" t="str">
        <f>E24</f>
        <v>Sinpps s.r.o</v>
      </c>
      <c r="K121" s="39"/>
      <c r="L121" s="62"/>
      <c r="S121" s="37"/>
      <c r="T121" s="37"/>
      <c r="U121" s="37"/>
      <c r="V121" s="37"/>
      <c r="W121" s="37"/>
      <c r="X121" s="37"/>
      <c r="Y121" s="37"/>
      <c r="Z121" s="37"/>
      <c r="AA121" s="37"/>
      <c r="AB121" s="37"/>
      <c r="AC121" s="37"/>
      <c r="AD121" s="37"/>
      <c r="AE121" s="37"/>
    </row>
    <row r="122" s="2" customFormat="1" ht="10.32" customHeight="1">
      <c r="A122" s="37"/>
      <c r="B122" s="38"/>
      <c r="C122" s="39"/>
      <c r="D122" s="39"/>
      <c r="E122" s="39"/>
      <c r="F122" s="39"/>
      <c r="G122" s="39"/>
      <c r="H122" s="39"/>
      <c r="I122" s="39"/>
      <c r="J122" s="39"/>
      <c r="K122" s="39"/>
      <c r="L122" s="62"/>
      <c r="S122" s="37"/>
      <c r="T122" s="37"/>
      <c r="U122" s="37"/>
      <c r="V122" s="37"/>
      <c r="W122" s="37"/>
      <c r="X122" s="37"/>
      <c r="Y122" s="37"/>
      <c r="Z122" s="37"/>
      <c r="AA122" s="37"/>
      <c r="AB122" s="37"/>
      <c r="AC122" s="37"/>
      <c r="AD122" s="37"/>
      <c r="AE122" s="37"/>
    </row>
    <row r="123" s="11" customFormat="1" ht="29.28" customHeight="1">
      <c r="A123" s="190"/>
      <c r="B123" s="191"/>
      <c r="C123" s="192" t="s">
        <v>112</v>
      </c>
      <c r="D123" s="193" t="s">
        <v>63</v>
      </c>
      <c r="E123" s="193" t="s">
        <v>59</v>
      </c>
      <c r="F123" s="193" t="s">
        <v>60</v>
      </c>
      <c r="G123" s="193" t="s">
        <v>113</v>
      </c>
      <c r="H123" s="193" t="s">
        <v>114</v>
      </c>
      <c r="I123" s="193" t="s">
        <v>115</v>
      </c>
      <c r="J123" s="193" t="s">
        <v>100</v>
      </c>
      <c r="K123" s="194" t="s">
        <v>116</v>
      </c>
      <c r="L123" s="195"/>
      <c r="M123" s="99" t="s">
        <v>1</v>
      </c>
      <c r="N123" s="100" t="s">
        <v>42</v>
      </c>
      <c r="O123" s="100" t="s">
        <v>117</v>
      </c>
      <c r="P123" s="100" t="s">
        <v>118</v>
      </c>
      <c r="Q123" s="100" t="s">
        <v>119</v>
      </c>
      <c r="R123" s="100" t="s">
        <v>120</v>
      </c>
      <c r="S123" s="100" t="s">
        <v>121</v>
      </c>
      <c r="T123" s="101" t="s">
        <v>122</v>
      </c>
      <c r="U123" s="190"/>
      <c r="V123" s="190"/>
      <c r="W123" s="190"/>
      <c r="X123" s="190"/>
      <c r="Y123" s="190"/>
      <c r="Z123" s="190"/>
      <c r="AA123" s="190"/>
      <c r="AB123" s="190"/>
      <c r="AC123" s="190"/>
      <c r="AD123" s="190"/>
      <c r="AE123" s="190"/>
    </row>
    <row r="124" s="2" customFormat="1" ht="22.8" customHeight="1">
      <c r="A124" s="37"/>
      <c r="B124" s="38"/>
      <c r="C124" s="106" t="s">
        <v>123</v>
      </c>
      <c r="D124" s="39"/>
      <c r="E124" s="39"/>
      <c r="F124" s="39"/>
      <c r="G124" s="39"/>
      <c r="H124" s="39"/>
      <c r="I124" s="39"/>
      <c r="J124" s="196">
        <f>BK124</f>
        <v>0</v>
      </c>
      <c r="K124" s="39"/>
      <c r="L124" s="43"/>
      <c r="M124" s="102"/>
      <c r="N124" s="197"/>
      <c r="O124" s="103"/>
      <c r="P124" s="198">
        <f>P125</f>
        <v>0</v>
      </c>
      <c r="Q124" s="103"/>
      <c r="R124" s="198">
        <f>R125</f>
        <v>72.638681200000008</v>
      </c>
      <c r="S124" s="103"/>
      <c r="T124" s="199">
        <f>T125</f>
        <v>453.13700000000006</v>
      </c>
      <c r="U124" s="37"/>
      <c r="V124" s="37"/>
      <c r="W124" s="37"/>
      <c r="X124" s="37"/>
      <c r="Y124" s="37"/>
      <c r="Z124" s="37"/>
      <c r="AA124" s="37"/>
      <c r="AB124" s="37"/>
      <c r="AC124" s="37"/>
      <c r="AD124" s="37"/>
      <c r="AE124" s="37"/>
      <c r="AT124" s="16" t="s">
        <v>77</v>
      </c>
      <c r="AU124" s="16" t="s">
        <v>102</v>
      </c>
      <c r="BK124" s="200">
        <f>BK125</f>
        <v>0</v>
      </c>
    </row>
    <row r="125" s="12" customFormat="1" ht="25.92" customHeight="1">
      <c r="A125" s="12"/>
      <c r="B125" s="201"/>
      <c r="C125" s="202"/>
      <c r="D125" s="203" t="s">
        <v>77</v>
      </c>
      <c r="E125" s="204" t="s">
        <v>124</v>
      </c>
      <c r="F125" s="204" t="s">
        <v>125</v>
      </c>
      <c r="G125" s="202"/>
      <c r="H125" s="202"/>
      <c r="I125" s="205"/>
      <c r="J125" s="206">
        <f>BK125</f>
        <v>0</v>
      </c>
      <c r="K125" s="202"/>
      <c r="L125" s="207"/>
      <c r="M125" s="208"/>
      <c r="N125" s="209"/>
      <c r="O125" s="209"/>
      <c r="P125" s="210">
        <f>P126+P189+P193+P231+P243+P287+P309</f>
        <v>0</v>
      </c>
      <c r="Q125" s="209"/>
      <c r="R125" s="210">
        <f>R126+R189+R193+R231+R243+R287+R309</f>
        <v>72.638681200000008</v>
      </c>
      <c r="S125" s="209"/>
      <c r="T125" s="211">
        <f>T126+T189+T193+T231+T243+T287+T309</f>
        <v>453.13700000000006</v>
      </c>
      <c r="U125" s="12"/>
      <c r="V125" s="12"/>
      <c r="W125" s="12"/>
      <c r="X125" s="12"/>
      <c r="Y125" s="12"/>
      <c r="Z125" s="12"/>
      <c r="AA125" s="12"/>
      <c r="AB125" s="12"/>
      <c r="AC125" s="12"/>
      <c r="AD125" s="12"/>
      <c r="AE125" s="12"/>
      <c r="AR125" s="212" t="s">
        <v>86</v>
      </c>
      <c r="AT125" s="213" t="s">
        <v>77</v>
      </c>
      <c r="AU125" s="213" t="s">
        <v>78</v>
      </c>
      <c r="AY125" s="212" t="s">
        <v>126</v>
      </c>
      <c r="BK125" s="214">
        <f>BK126+BK189+BK193+BK231+BK243+BK287+BK309</f>
        <v>0</v>
      </c>
    </row>
    <row r="126" s="12" customFormat="1" ht="22.8" customHeight="1">
      <c r="A126" s="12"/>
      <c r="B126" s="201"/>
      <c r="C126" s="202"/>
      <c r="D126" s="203" t="s">
        <v>77</v>
      </c>
      <c r="E126" s="215" t="s">
        <v>86</v>
      </c>
      <c r="F126" s="215" t="s">
        <v>127</v>
      </c>
      <c r="G126" s="202"/>
      <c r="H126" s="202"/>
      <c r="I126" s="205"/>
      <c r="J126" s="216">
        <f>BK126</f>
        <v>0</v>
      </c>
      <c r="K126" s="202"/>
      <c r="L126" s="207"/>
      <c r="M126" s="208"/>
      <c r="N126" s="209"/>
      <c r="O126" s="209"/>
      <c r="P126" s="210">
        <f>SUM(P127:P188)</f>
        <v>0</v>
      </c>
      <c r="Q126" s="209"/>
      <c r="R126" s="210">
        <f>SUM(R127:R188)</f>
        <v>0.035850000000000007</v>
      </c>
      <c r="S126" s="209"/>
      <c r="T126" s="211">
        <f>SUM(T127:T188)</f>
        <v>451.78700000000003</v>
      </c>
      <c r="U126" s="12"/>
      <c r="V126" s="12"/>
      <c r="W126" s="12"/>
      <c r="X126" s="12"/>
      <c r="Y126" s="12"/>
      <c r="Z126" s="12"/>
      <c r="AA126" s="12"/>
      <c r="AB126" s="12"/>
      <c r="AC126" s="12"/>
      <c r="AD126" s="12"/>
      <c r="AE126" s="12"/>
      <c r="AR126" s="212" t="s">
        <v>86</v>
      </c>
      <c r="AT126" s="213" t="s">
        <v>77</v>
      </c>
      <c r="AU126" s="213" t="s">
        <v>86</v>
      </c>
      <c r="AY126" s="212" t="s">
        <v>126</v>
      </c>
      <c r="BK126" s="214">
        <f>SUM(BK127:BK188)</f>
        <v>0</v>
      </c>
    </row>
    <row r="127" s="2" customFormat="1">
      <c r="A127" s="37"/>
      <c r="B127" s="38"/>
      <c r="C127" s="217" t="s">
        <v>128</v>
      </c>
      <c r="D127" s="217" t="s">
        <v>129</v>
      </c>
      <c r="E127" s="218" t="s">
        <v>130</v>
      </c>
      <c r="F127" s="219" t="s">
        <v>131</v>
      </c>
      <c r="G127" s="220" t="s">
        <v>132</v>
      </c>
      <c r="H127" s="221">
        <v>8</v>
      </c>
      <c r="I127" s="222"/>
      <c r="J127" s="223">
        <f>ROUND(I127*H127,2)</f>
        <v>0</v>
      </c>
      <c r="K127" s="219" t="s">
        <v>133</v>
      </c>
      <c r="L127" s="43"/>
      <c r="M127" s="224" t="s">
        <v>1</v>
      </c>
      <c r="N127" s="225" t="s">
        <v>43</v>
      </c>
      <c r="O127" s="90"/>
      <c r="P127" s="226">
        <f>O127*H127</f>
        <v>0</v>
      </c>
      <c r="Q127" s="226">
        <v>0</v>
      </c>
      <c r="R127" s="226">
        <f>Q127*H127</f>
        <v>0</v>
      </c>
      <c r="S127" s="226">
        <v>0.26000000000000001</v>
      </c>
      <c r="T127" s="227">
        <f>S127*H127</f>
        <v>2.0800000000000001</v>
      </c>
      <c r="U127" s="37"/>
      <c r="V127" s="37"/>
      <c r="W127" s="37"/>
      <c r="X127" s="37"/>
      <c r="Y127" s="37"/>
      <c r="Z127" s="37"/>
      <c r="AA127" s="37"/>
      <c r="AB127" s="37"/>
      <c r="AC127" s="37"/>
      <c r="AD127" s="37"/>
      <c r="AE127" s="37"/>
      <c r="AR127" s="228" t="s">
        <v>134</v>
      </c>
      <c r="AT127" s="228" t="s">
        <v>129</v>
      </c>
      <c r="AU127" s="228" t="s">
        <v>88</v>
      </c>
      <c r="AY127" s="16" t="s">
        <v>126</v>
      </c>
      <c r="BE127" s="229">
        <f>IF(N127="základní",J127,0)</f>
        <v>0</v>
      </c>
      <c r="BF127" s="229">
        <f>IF(N127="snížená",J127,0)</f>
        <v>0</v>
      </c>
      <c r="BG127" s="229">
        <f>IF(N127="zákl. přenesená",J127,0)</f>
        <v>0</v>
      </c>
      <c r="BH127" s="229">
        <f>IF(N127="sníž. přenesená",J127,0)</f>
        <v>0</v>
      </c>
      <c r="BI127" s="229">
        <f>IF(N127="nulová",J127,0)</f>
        <v>0</v>
      </c>
      <c r="BJ127" s="16" t="s">
        <v>86</v>
      </c>
      <c r="BK127" s="229">
        <f>ROUND(I127*H127,2)</f>
        <v>0</v>
      </c>
      <c r="BL127" s="16" t="s">
        <v>134</v>
      </c>
      <c r="BM127" s="228" t="s">
        <v>135</v>
      </c>
    </row>
    <row r="128" s="2" customFormat="1">
      <c r="A128" s="37"/>
      <c r="B128" s="38"/>
      <c r="C128" s="39"/>
      <c r="D128" s="230" t="s">
        <v>136</v>
      </c>
      <c r="E128" s="39"/>
      <c r="F128" s="231" t="s">
        <v>137</v>
      </c>
      <c r="G128" s="39"/>
      <c r="H128" s="39"/>
      <c r="I128" s="232"/>
      <c r="J128" s="39"/>
      <c r="K128" s="39"/>
      <c r="L128" s="43"/>
      <c r="M128" s="233"/>
      <c r="N128" s="234"/>
      <c r="O128" s="90"/>
      <c r="P128" s="90"/>
      <c r="Q128" s="90"/>
      <c r="R128" s="90"/>
      <c r="S128" s="90"/>
      <c r="T128" s="91"/>
      <c r="U128" s="37"/>
      <c r="V128" s="37"/>
      <c r="W128" s="37"/>
      <c r="X128" s="37"/>
      <c r="Y128" s="37"/>
      <c r="Z128" s="37"/>
      <c r="AA128" s="37"/>
      <c r="AB128" s="37"/>
      <c r="AC128" s="37"/>
      <c r="AD128" s="37"/>
      <c r="AE128" s="37"/>
      <c r="AT128" s="16" t="s">
        <v>136</v>
      </c>
      <c r="AU128" s="16" t="s">
        <v>88</v>
      </c>
    </row>
    <row r="129" s="13" customFormat="1">
      <c r="A129" s="13"/>
      <c r="B129" s="235"/>
      <c r="C129" s="236"/>
      <c r="D129" s="230" t="s">
        <v>138</v>
      </c>
      <c r="E129" s="237" t="s">
        <v>1</v>
      </c>
      <c r="F129" s="238" t="s">
        <v>139</v>
      </c>
      <c r="G129" s="236"/>
      <c r="H129" s="239">
        <v>8</v>
      </c>
      <c r="I129" s="240"/>
      <c r="J129" s="236"/>
      <c r="K129" s="236"/>
      <c r="L129" s="241"/>
      <c r="M129" s="242"/>
      <c r="N129" s="243"/>
      <c r="O129" s="243"/>
      <c r="P129" s="243"/>
      <c r="Q129" s="243"/>
      <c r="R129" s="243"/>
      <c r="S129" s="243"/>
      <c r="T129" s="244"/>
      <c r="U129" s="13"/>
      <c r="V129" s="13"/>
      <c r="W129" s="13"/>
      <c r="X129" s="13"/>
      <c r="Y129" s="13"/>
      <c r="Z129" s="13"/>
      <c r="AA129" s="13"/>
      <c r="AB129" s="13"/>
      <c r="AC129" s="13"/>
      <c r="AD129" s="13"/>
      <c r="AE129" s="13"/>
      <c r="AT129" s="245" t="s">
        <v>138</v>
      </c>
      <c r="AU129" s="245" t="s">
        <v>88</v>
      </c>
      <c r="AV129" s="13" t="s">
        <v>88</v>
      </c>
      <c r="AW129" s="13" t="s">
        <v>36</v>
      </c>
      <c r="AX129" s="13" t="s">
        <v>86</v>
      </c>
      <c r="AY129" s="245" t="s">
        <v>126</v>
      </c>
    </row>
    <row r="130" s="2" customFormat="1">
      <c r="A130" s="37"/>
      <c r="B130" s="38"/>
      <c r="C130" s="217" t="s">
        <v>86</v>
      </c>
      <c r="D130" s="217" t="s">
        <v>129</v>
      </c>
      <c r="E130" s="218" t="s">
        <v>140</v>
      </c>
      <c r="F130" s="219" t="s">
        <v>141</v>
      </c>
      <c r="G130" s="220" t="s">
        <v>132</v>
      </c>
      <c r="H130" s="221">
        <v>365</v>
      </c>
      <c r="I130" s="222"/>
      <c r="J130" s="223">
        <f>ROUND(I130*H130,2)</f>
        <v>0</v>
      </c>
      <c r="K130" s="219" t="s">
        <v>133</v>
      </c>
      <c r="L130" s="43"/>
      <c r="M130" s="224" t="s">
        <v>1</v>
      </c>
      <c r="N130" s="225" t="s">
        <v>43</v>
      </c>
      <c r="O130" s="90"/>
      <c r="P130" s="226">
        <f>O130*H130</f>
        <v>0</v>
      </c>
      <c r="Q130" s="226">
        <v>9.0000000000000006E-05</v>
      </c>
      <c r="R130" s="226">
        <f>Q130*H130</f>
        <v>0.032850000000000004</v>
      </c>
      <c r="S130" s="226">
        <v>0.23000000000000001</v>
      </c>
      <c r="T130" s="227">
        <f>S130*H130</f>
        <v>83.950000000000003</v>
      </c>
      <c r="U130" s="37"/>
      <c r="V130" s="37"/>
      <c r="W130" s="37"/>
      <c r="X130" s="37"/>
      <c r="Y130" s="37"/>
      <c r="Z130" s="37"/>
      <c r="AA130" s="37"/>
      <c r="AB130" s="37"/>
      <c r="AC130" s="37"/>
      <c r="AD130" s="37"/>
      <c r="AE130" s="37"/>
      <c r="AR130" s="228" t="s">
        <v>134</v>
      </c>
      <c r="AT130" s="228" t="s">
        <v>129</v>
      </c>
      <c r="AU130" s="228" t="s">
        <v>88</v>
      </c>
      <c r="AY130" s="16" t="s">
        <v>126</v>
      </c>
      <c r="BE130" s="229">
        <f>IF(N130="základní",J130,0)</f>
        <v>0</v>
      </c>
      <c r="BF130" s="229">
        <f>IF(N130="snížená",J130,0)</f>
        <v>0</v>
      </c>
      <c r="BG130" s="229">
        <f>IF(N130="zákl. přenesená",J130,0)</f>
        <v>0</v>
      </c>
      <c r="BH130" s="229">
        <f>IF(N130="sníž. přenesená",J130,0)</f>
        <v>0</v>
      </c>
      <c r="BI130" s="229">
        <f>IF(N130="nulová",J130,0)</f>
        <v>0</v>
      </c>
      <c r="BJ130" s="16" t="s">
        <v>86</v>
      </c>
      <c r="BK130" s="229">
        <f>ROUND(I130*H130,2)</f>
        <v>0</v>
      </c>
      <c r="BL130" s="16" t="s">
        <v>134</v>
      </c>
      <c r="BM130" s="228" t="s">
        <v>142</v>
      </c>
    </row>
    <row r="131" s="2" customFormat="1">
      <c r="A131" s="37"/>
      <c r="B131" s="38"/>
      <c r="C131" s="39"/>
      <c r="D131" s="230" t="s">
        <v>136</v>
      </c>
      <c r="E131" s="39"/>
      <c r="F131" s="231" t="s">
        <v>143</v>
      </c>
      <c r="G131" s="39"/>
      <c r="H131" s="39"/>
      <c r="I131" s="232"/>
      <c r="J131" s="39"/>
      <c r="K131" s="39"/>
      <c r="L131" s="43"/>
      <c r="M131" s="233"/>
      <c r="N131" s="234"/>
      <c r="O131" s="90"/>
      <c r="P131" s="90"/>
      <c r="Q131" s="90"/>
      <c r="R131" s="90"/>
      <c r="S131" s="90"/>
      <c r="T131" s="91"/>
      <c r="U131" s="37"/>
      <c r="V131" s="37"/>
      <c r="W131" s="37"/>
      <c r="X131" s="37"/>
      <c r="Y131" s="37"/>
      <c r="Z131" s="37"/>
      <c r="AA131" s="37"/>
      <c r="AB131" s="37"/>
      <c r="AC131" s="37"/>
      <c r="AD131" s="37"/>
      <c r="AE131" s="37"/>
      <c r="AT131" s="16" t="s">
        <v>136</v>
      </c>
      <c r="AU131" s="16" t="s">
        <v>88</v>
      </c>
    </row>
    <row r="132" s="13" customFormat="1">
      <c r="A132" s="13"/>
      <c r="B132" s="235"/>
      <c r="C132" s="236"/>
      <c r="D132" s="230" t="s">
        <v>138</v>
      </c>
      <c r="E132" s="237" t="s">
        <v>1</v>
      </c>
      <c r="F132" s="238" t="s">
        <v>144</v>
      </c>
      <c r="G132" s="236"/>
      <c r="H132" s="239">
        <v>365</v>
      </c>
      <c r="I132" s="240"/>
      <c r="J132" s="236"/>
      <c r="K132" s="236"/>
      <c r="L132" s="241"/>
      <c r="M132" s="242"/>
      <c r="N132" s="243"/>
      <c r="O132" s="243"/>
      <c r="P132" s="243"/>
      <c r="Q132" s="243"/>
      <c r="R132" s="243"/>
      <c r="S132" s="243"/>
      <c r="T132" s="244"/>
      <c r="U132" s="13"/>
      <c r="V132" s="13"/>
      <c r="W132" s="13"/>
      <c r="X132" s="13"/>
      <c r="Y132" s="13"/>
      <c r="Z132" s="13"/>
      <c r="AA132" s="13"/>
      <c r="AB132" s="13"/>
      <c r="AC132" s="13"/>
      <c r="AD132" s="13"/>
      <c r="AE132" s="13"/>
      <c r="AT132" s="245" t="s">
        <v>138</v>
      </c>
      <c r="AU132" s="245" t="s">
        <v>88</v>
      </c>
      <c r="AV132" s="13" t="s">
        <v>88</v>
      </c>
      <c r="AW132" s="13" t="s">
        <v>36</v>
      </c>
      <c r="AX132" s="13" t="s">
        <v>86</v>
      </c>
      <c r="AY132" s="245" t="s">
        <v>126</v>
      </c>
    </row>
    <row r="133" s="2" customFormat="1">
      <c r="A133" s="37"/>
      <c r="B133" s="38"/>
      <c r="C133" s="217" t="s">
        <v>145</v>
      </c>
      <c r="D133" s="217" t="s">
        <v>129</v>
      </c>
      <c r="E133" s="218" t="s">
        <v>146</v>
      </c>
      <c r="F133" s="219" t="s">
        <v>147</v>
      </c>
      <c r="G133" s="220" t="s">
        <v>132</v>
      </c>
      <c r="H133" s="221">
        <v>42</v>
      </c>
      <c r="I133" s="222"/>
      <c r="J133" s="223">
        <f>ROUND(I133*H133,2)</f>
        <v>0</v>
      </c>
      <c r="K133" s="219" t="s">
        <v>133</v>
      </c>
      <c r="L133" s="43"/>
      <c r="M133" s="224" t="s">
        <v>1</v>
      </c>
      <c r="N133" s="225" t="s">
        <v>43</v>
      </c>
      <c r="O133" s="90"/>
      <c r="P133" s="226">
        <f>O133*H133</f>
        <v>0</v>
      </c>
      <c r="Q133" s="226">
        <v>0</v>
      </c>
      <c r="R133" s="226">
        <f>Q133*H133</f>
        <v>0</v>
      </c>
      <c r="S133" s="226">
        <v>0.316</v>
      </c>
      <c r="T133" s="227">
        <f>S133*H133</f>
        <v>13.272</v>
      </c>
      <c r="U133" s="37"/>
      <c r="V133" s="37"/>
      <c r="W133" s="37"/>
      <c r="X133" s="37"/>
      <c r="Y133" s="37"/>
      <c r="Z133" s="37"/>
      <c r="AA133" s="37"/>
      <c r="AB133" s="37"/>
      <c r="AC133" s="37"/>
      <c r="AD133" s="37"/>
      <c r="AE133" s="37"/>
      <c r="AR133" s="228" t="s">
        <v>134</v>
      </c>
      <c r="AT133" s="228" t="s">
        <v>129</v>
      </c>
      <c r="AU133" s="228" t="s">
        <v>88</v>
      </c>
      <c r="AY133" s="16" t="s">
        <v>126</v>
      </c>
      <c r="BE133" s="229">
        <f>IF(N133="základní",J133,0)</f>
        <v>0</v>
      </c>
      <c r="BF133" s="229">
        <f>IF(N133="snížená",J133,0)</f>
        <v>0</v>
      </c>
      <c r="BG133" s="229">
        <f>IF(N133="zákl. přenesená",J133,0)</f>
        <v>0</v>
      </c>
      <c r="BH133" s="229">
        <f>IF(N133="sníž. přenesená",J133,0)</f>
        <v>0</v>
      </c>
      <c r="BI133" s="229">
        <f>IF(N133="nulová",J133,0)</f>
        <v>0</v>
      </c>
      <c r="BJ133" s="16" t="s">
        <v>86</v>
      </c>
      <c r="BK133" s="229">
        <f>ROUND(I133*H133,2)</f>
        <v>0</v>
      </c>
      <c r="BL133" s="16" t="s">
        <v>134</v>
      </c>
      <c r="BM133" s="228" t="s">
        <v>148</v>
      </c>
    </row>
    <row r="134" s="2" customFormat="1">
      <c r="A134" s="37"/>
      <c r="B134" s="38"/>
      <c r="C134" s="39"/>
      <c r="D134" s="230" t="s">
        <v>136</v>
      </c>
      <c r="E134" s="39"/>
      <c r="F134" s="231" t="s">
        <v>149</v>
      </c>
      <c r="G134" s="39"/>
      <c r="H134" s="39"/>
      <c r="I134" s="232"/>
      <c r="J134" s="39"/>
      <c r="K134" s="39"/>
      <c r="L134" s="43"/>
      <c r="M134" s="233"/>
      <c r="N134" s="234"/>
      <c r="O134" s="90"/>
      <c r="P134" s="90"/>
      <c r="Q134" s="90"/>
      <c r="R134" s="90"/>
      <c r="S134" s="90"/>
      <c r="T134" s="91"/>
      <c r="U134" s="37"/>
      <c r="V134" s="37"/>
      <c r="W134" s="37"/>
      <c r="X134" s="37"/>
      <c r="Y134" s="37"/>
      <c r="Z134" s="37"/>
      <c r="AA134" s="37"/>
      <c r="AB134" s="37"/>
      <c r="AC134" s="37"/>
      <c r="AD134" s="37"/>
      <c r="AE134" s="37"/>
      <c r="AT134" s="16" t="s">
        <v>136</v>
      </c>
      <c r="AU134" s="16" t="s">
        <v>88</v>
      </c>
    </row>
    <row r="135" s="13" customFormat="1">
      <c r="A135" s="13"/>
      <c r="B135" s="235"/>
      <c r="C135" s="236"/>
      <c r="D135" s="230" t="s">
        <v>138</v>
      </c>
      <c r="E135" s="237" t="s">
        <v>1</v>
      </c>
      <c r="F135" s="238" t="s">
        <v>150</v>
      </c>
      <c r="G135" s="236"/>
      <c r="H135" s="239">
        <v>42</v>
      </c>
      <c r="I135" s="240"/>
      <c r="J135" s="236"/>
      <c r="K135" s="236"/>
      <c r="L135" s="241"/>
      <c r="M135" s="242"/>
      <c r="N135" s="243"/>
      <c r="O135" s="243"/>
      <c r="P135" s="243"/>
      <c r="Q135" s="243"/>
      <c r="R135" s="243"/>
      <c r="S135" s="243"/>
      <c r="T135" s="244"/>
      <c r="U135" s="13"/>
      <c r="V135" s="13"/>
      <c r="W135" s="13"/>
      <c r="X135" s="13"/>
      <c r="Y135" s="13"/>
      <c r="Z135" s="13"/>
      <c r="AA135" s="13"/>
      <c r="AB135" s="13"/>
      <c r="AC135" s="13"/>
      <c r="AD135" s="13"/>
      <c r="AE135" s="13"/>
      <c r="AT135" s="245" t="s">
        <v>138</v>
      </c>
      <c r="AU135" s="245" t="s">
        <v>88</v>
      </c>
      <c r="AV135" s="13" t="s">
        <v>88</v>
      </c>
      <c r="AW135" s="13" t="s">
        <v>36</v>
      </c>
      <c r="AX135" s="13" t="s">
        <v>86</v>
      </c>
      <c r="AY135" s="245" t="s">
        <v>126</v>
      </c>
    </row>
    <row r="136" s="2" customFormat="1">
      <c r="A136" s="37"/>
      <c r="B136" s="38"/>
      <c r="C136" s="217" t="s">
        <v>134</v>
      </c>
      <c r="D136" s="217" t="s">
        <v>129</v>
      </c>
      <c r="E136" s="218" t="s">
        <v>151</v>
      </c>
      <c r="F136" s="219" t="s">
        <v>152</v>
      </c>
      <c r="G136" s="220" t="s">
        <v>132</v>
      </c>
      <c r="H136" s="221">
        <v>86</v>
      </c>
      <c r="I136" s="222"/>
      <c r="J136" s="223">
        <f>ROUND(I136*H136,2)</f>
        <v>0</v>
      </c>
      <c r="K136" s="219" t="s">
        <v>133</v>
      </c>
      <c r="L136" s="43"/>
      <c r="M136" s="224" t="s">
        <v>1</v>
      </c>
      <c r="N136" s="225" t="s">
        <v>43</v>
      </c>
      <c r="O136" s="90"/>
      <c r="P136" s="226">
        <f>O136*H136</f>
        <v>0</v>
      </c>
      <c r="Q136" s="226">
        <v>0</v>
      </c>
      <c r="R136" s="226">
        <f>Q136*H136</f>
        <v>0</v>
      </c>
      <c r="S136" s="226">
        <v>0.33000000000000002</v>
      </c>
      <c r="T136" s="227">
        <f>S136*H136</f>
        <v>28.380000000000003</v>
      </c>
      <c r="U136" s="37"/>
      <c r="V136" s="37"/>
      <c r="W136" s="37"/>
      <c r="X136" s="37"/>
      <c r="Y136" s="37"/>
      <c r="Z136" s="37"/>
      <c r="AA136" s="37"/>
      <c r="AB136" s="37"/>
      <c r="AC136" s="37"/>
      <c r="AD136" s="37"/>
      <c r="AE136" s="37"/>
      <c r="AR136" s="228" t="s">
        <v>134</v>
      </c>
      <c r="AT136" s="228" t="s">
        <v>129</v>
      </c>
      <c r="AU136" s="228" t="s">
        <v>88</v>
      </c>
      <c r="AY136" s="16" t="s">
        <v>126</v>
      </c>
      <c r="BE136" s="229">
        <f>IF(N136="základní",J136,0)</f>
        <v>0</v>
      </c>
      <c r="BF136" s="229">
        <f>IF(N136="snížená",J136,0)</f>
        <v>0</v>
      </c>
      <c r="BG136" s="229">
        <f>IF(N136="zákl. přenesená",J136,0)</f>
        <v>0</v>
      </c>
      <c r="BH136" s="229">
        <f>IF(N136="sníž. přenesená",J136,0)</f>
        <v>0</v>
      </c>
      <c r="BI136" s="229">
        <f>IF(N136="nulová",J136,0)</f>
        <v>0</v>
      </c>
      <c r="BJ136" s="16" t="s">
        <v>86</v>
      </c>
      <c r="BK136" s="229">
        <f>ROUND(I136*H136,2)</f>
        <v>0</v>
      </c>
      <c r="BL136" s="16" t="s">
        <v>134</v>
      </c>
      <c r="BM136" s="228" t="s">
        <v>153</v>
      </c>
    </row>
    <row r="137" s="2" customFormat="1">
      <c r="A137" s="37"/>
      <c r="B137" s="38"/>
      <c r="C137" s="39"/>
      <c r="D137" s="230" t="s">
        <v>136</v>
      </c>
      <c r="E137" s="39"/>
      <c r="F137" s="231" t="s">
        <v>149</v>
      </c>
      <c r="G137" s="39"/>
      <c r="H137" s="39"/>
      <c r="I137" s="232"/>
      <c r="J137" s="39"/>
      <c r="K137" s="39"/>
      <c r="L137" s="43"/>
      <c r="M137" s="233"/>
      <c r="N137" s="234"/>
      <c r="O137" s="90"/>
      <c r="P137" s="90"/>
      <c r="Q137" s="90"/>
      <c r="R137" s="90"/>
      <c r="S137" s="90"/>
      <c r="T137" s="91"/>
      <c r="U137" s="37"/>
      <c r="V137" s="37"/>
      <c r="W137" s="37"/>
      <c r="X137" s="37"/>
      <c r="Y137" s="37"/>
      <c r="Z137" s="37"/>
      <c r="AA137" s="37"/>
      <c r="AB137" s="37"/>
      <c r="AC137" s="37"/>
      <c r="AD137" s="37"/>
      <c r="AE137" s="37"/>
      <c r="AT137" s="16" t="s">
        <v>136</v>
      </c>
      <c r="AU137" s="16" t="s">
        <v>88</v>
      </c>
    </row>
    <row r="138" s="13" customFormat="1">
      <c r="A138" s="13"/>
      <c r="B138" s="235"/>
      <c r="C138" s="236"/>
      <c r="D138" s="230" t="s">
        <v>138</v>
      </c>
      <c r="E138" s="237" t="s">
        <v>1</v>
      </c>
      <c r="F138" s="238" t="s">
        <v>154</v>
      </c>
      <c r="G138" s="236"/>
      <c r="H138" s="239">
        <v>77</v>
      </c>
      <c r="I138" s="240"/>
      <c r="J138" s="236"/>
      <c r="K138" s="236"/>
      <c r="L138" s="241"/>
      <c r="M138" s="242"/>
      <c r="N138" s="243"/>
      <c r="O138" s="243"/>
      <c r="P138" s="243"/>
      <c r="Q138" s="243"/>
      <c r="R138" s="243"/>
      <c r="S138" s="243"/>
      <c r="T138" s="244"/>
      <c r="U138" s="13"/>
      <c r="V138" s="13"/>
      <c r="W138" s="13"/>
      <c r="X138" s="13"/>
      <c r="Y138" s="13"/>
      <c r="Z138" s="13"/>
      <c r="AA138" s="13"/>
      <c r="AB138" s="13"/>
      <c r="AC138" s="13"/>
      <c r="AD138" s="13"/>
      <c r="AE138" s="13"/>
      <c r="AT138" s="245" t="s">
        <v>138</v>
      </c>
      <c r="AU138" s="245" t="s">
        <v>88</v>
      </c>
      <c r="AV138" s="13" t="s">
        <v>88</v>
      </c>
      <c r="AW138" s="13" t="s">
        <v>36</v>
      </c>
      <c r="AX138" s="13" t="s">
        <v>78</v>
      </c>
      <c r="AY138" s="245" t="s">
        <v>126</v>
      </c>
    </row>
    <row r="139" s="13" customFormat="1">
      <c r="A139" s="13"/>
      <c r="B139" s="235"/>
      <c r="C139" s="236"/>
      <c r="D139" s="230" t="s">
        <v>138</v>
      </c>
      <c r="E139" s="237" t="s">
        <v>1</v>
      </c>
      <c r="F139" s="238" t="s">
        <v>155</v>
      </c>
      <c r="G139" s="236"/>
      <c r="H139" s="239">
        <v>9</v>
      </c>
      <c r="I139" s="240"/>
      <c r="J139" s="236"/>
      <c r="K139" s="236"/>
      <c r="L139" s="241"/>
      <c r="M139" s="242"/>
      <c r="N139" s="243"/>
      <c r="O139" s="243"/>
      <c r="P139" s="243"/>
      <c r="Q139" s="243"/>
      <c r="R139" s="243"/>
      <c r="S139" s="243"/>
      <c r="T139" s="244"/>
      <c r="U139" s="13"/>
      <c r="V139" s="13"/>
      <c r="W139" s="13"/>
      <c r="X139" s="13"/>
      <c r="Y139" s="13"/>
      <c r="Z139" s="13"/>
      <c r="AA139" s="13"/>
      <c r="AB139" s="13"/>
      <c r="AC139" s="13"/>
      <c r="AD139" s="13"/>
      <c r="AE139" s="13"/>
      <c r="AT139" s="245" t="s">
        <v>138</v>
      </c>
      <c r="AU139" s="245" t="s">
        <v>88</v>
      </c>
      <c r="AV139" s="13" t="s">
        <v>88</v>
      </c>
      <c r="AW139" s="13" t="s">
        <v>36</v>
      </c>
      <c r="AX139" s="13" t="s">
        <v>78</v>
      </c>
      <c r="AY139" s="245" t="s">
        <v>126</v>
      </c>
    </row>
    <row r="140" s="14" customFormat="1">
      <c r="A140" s="14"/>
      <c r="B140" s="246"/>
      <c r="C140" s="247"/>
      <c r="D140" s="230" t="s">
        <v>138</v>
      </c>
      <c r="E140" s="248" t="s">
        <v>1</v>
      </c>
      <c r="F140" s="249" t="s">
        <v>156</v>
      </c>
      <c r="G140" s="247"/>
      <c r="H140" s="250">
        <v>86</v>
      </c>
      <c r="I140" s="251"/>
      <c r="J140" s="247"/>
      <c r="K140" s="247"/>
      <c r="L140" s="252"/>
      <c r="M140" s="253"/>
      <c r="N140" s="254"/>
      <c r="O140" s="254"/>
      <c r="P140" s="254"/>
      <c r="Q140" s="254"/>
      <c r="R140" s="254"/>
      <c r="S140" s="254"/>
      <c r="T140" s="255"/>
      <c r="U140" s="14"/>
      <c r="V140" s="14"/>
      <c r="W140" s="14"/>
      <c r="X140" s="14"/>
      <c r="Y140" s="14"/>
      <c r="Z140" s="14"/>
      <c r="AA140" s="14"/>
      <c r="AB140" s="14"/>
      <c r="AC140" s="14"/>
      <c r="AD140" s="14"/>
      <c r="AE140" s="14"/>
      <c r="AT140" s="256" t="s">
        <v>138</v>
      </c>
      <c r="AU140" s="256" t="s">
        <v>88</v>
      </c>
      <c r="AV140" s="14" t="s">
        <v>134</v>
      </c>
      <c r="AW140" s="14" t="s">
        <v>36</v>
      </c>
      <c r="AX140" s="14" t="s">
        <v>86</v>
      </c>
      <c r="AY140" s="256" t="s">
        <v>126</v>
      </c>
    </row>
    <row r="141" s="2" customFormat="1">
      <c r="A141" s="37"/>
      <c r="B141" s="38"/>
      <c r="C141" s="217" t="s">
        <v>157</v>
      </c>
      <c r="D141" s="217" t="s">
        <v>129</v>
      </c>
      <c r="E141" s="218" t="s">
        <v>158</v>
      </c>
      <c r="F141" s="219" t="s">
        <v>159</v>
      </c>
      <c r="G141" s="220" t="s">
        <v>132</v>
      </c>
      <c r="H141" s="221">
        <v>493</v>
      </c>
      <c r="I141" s="222"/>
      <c r="J141" s="223">
        <f>ROUND(I141*H141,2)</f>
        <v>0</v>
      </c>
      <c r="K141" s="219" t="s">
        <v>133</v>
      </c>
      <c r="L141" s="43"/>
      <c r="M141" s="224" t="s">
        <v>1</v>
      </c>
      <c r="N141" s="225" t="s">
        <v>43</v>
      </c>
      <c r="O141" s="90"/>
      <c r="P141" s="226">
        <f>O141*H141</f>
        <v>0</v>
      </c>
      <c r="Q141" s="226">
        <v>0</v>
      </c>
      <c r="R141" s="226">
        <f>Q141*H141</f>
        <v>0</v>
      </c>
      <c r="S141" s="226">
        <v>0.32500000000000001</v>
      </c>
      <c r="T141" s="227">
        <f>S141*H141</f>
        <v>160.22499999999999</v>
      </c>
      <c r="U141" s="37"/>
      <c r="V141" s="37"/>
      <c r="W141" s="37"/>
      <c r="X141" s="37"/>
      <c r="Y141" s="37"/>
      <c r="Z141" s="37"/>
      <c r="AA141" s="37"/>
      <c r="AB141" s="37"/>
      <c r="AC141" s="37"/>
      <c r="AD141" s="37"/>
      <c r="AE141" s="37"/>
      <c r="AR141" s="228" t="s">
        <v>134</v>
      </c>
      <c r="AT141" s="228" t="s">
        <v>129</v>
      </c>
      <c r="AU141" s="228" t="s">
        <v>88</v>
      </c>
      <c r="AY141" s="16" t="s">
        <v>126</v>
      </c>
      <c r="BE141" s="229">
        <f>IF(N141="základní",J141,0)</f>
        <v>0</v>
      </c>
      <c r="BF141" s="229">
        <f>IF(N141="snížená",J141,0)</f>
        <v>0</v>
      </c>
      <c r="BG141" s="229">
        <f>IF(N141="zákl. přenesená",J141,0)</f>
        <v>0</v>
      </c>
      <c r="BH141" s="229">
        <f>IF(N141="sníž. přenesená",J141,0)</f>
        <v>0</v>
      </c>
      <c r="BI141" s="229">
        <f>IF(N141="nulová",J141,0)</f>
        <v>0</v>
      </c>
      <c r="BJ141" s="16" t="s">
        <v>86</v>
      </c>
      <c r="BK141" s="229">
        <f>ROUND(I141*H141,2)</f>
        <v>0</v>
      </c>
      <c r="BL141" s="16" t="s">
        <v>134</v>
      </c>
      <c r="BM141" s="228" t="s">
        <v>160</v>
      </c>
    </row>
    <row r="142" s="2" customFormat="1">
      <c r="A142" s="37"/>
      <c r="B142" s="38"/>
      <c r="C142" s="39"/>
      <c r="D142" s="230" t="s">
        <v>136</v>
      </c>
      <c r="E142" s="39"/>
      <c r="F142" s="231" t="s">
        <v>149</v>
      </c>
      <c r="G142" s="39"/>
      <c r="H142" s="39"/>
      <c r="I142" s="232"/>
      <c r="J142" s="39"/>
      <c r="K142" s="39"/>
      <c r="L142" s="43"/>
      <c r="M142" s="233"/>
      <c r="N142" s="234"/>
      <c r="O142" s="90"/>
      <c r="P142" s="90"/>
      <c r="Q142" s="90"/>
      <c r="R142" s="90"/>
      <c r="S142" s="90"/>
      <c r="T142" s="91"/>
      <c r="U142" s="37"/>
      <c r="V142" s="37"/>
      <c r="W142" s="37"/>
      <c r="X142" s="37"/>
      <c r="Y142" s="37"/>
      <c r="Z142" s="37"/>
      <c r="AA142" s="37"/>
      <c r="AB142" s="37"/>
      <c r="AC142" s="37"/>
      <c r="AD142" s="37"/>
      <c r="AE142" s="37"/>
      <c r="AT142" s="16" t="s">
        <v>136</v>
      </c>
      <c r="AU142" s="16" t="s">
        <v>88</v>
      </c>
    </row>
    <row r="143" s="13" customFormat="1">
      <c r="A143" s="13"/>
      <c r="B143" s="235"/>
      <c r="C143" s="236"/>
      <c r="D143" s="230" t="s">
        <v>138</v>
      </c>
      <c r="E143" s="237" t="s">
        <v>1</v>
      </c>
      <c r="F143" s="238" t="s">
        <v>161</v>
      </c>
      <c r="G143" s="236"/>
      <c r="H143" s="239">
        <v>365</v>
      </c>
      <c r="I143" s="240"/>
      <c r="J143" s="236"/>
      <c r="K143" s="236"/>
      <c r="L143" s="241"/>
      <c r="M143" s="242"/>
      <c r="N143" s="243"/>
      <c r="O143" s="243"/>
      <c r="P143" s="243"/>
      <c r="Q143" s="243"/>
      <c r="R143" s="243"/>
      <c r="S143" s="243"/>
      <c r="T143" s="244"/>
      <c r="U143" s="13"/>
      <c r="V143" s="13"/>
      <c r="W143" s="13"/>
      <c r="X143" s="13"/>
      <c r="Y143" s="13"/>
      <c r="Z143" s="13"/>
      <c r="AA143" s="13"/>
      <c r="AB143" s="13"/>
      <c r="AC143" s="13"/>
      <c r="AD143" s="13"/>
      <c r="AE143" s="13"/>
      <c r="AT143" s="245" t="s">
        <v>138</v>
      </c>
      <c r="AU143" s="245" t="s">
        <v>88</v>
      </c>
      <c r="AV143" s="13" t="s">
        <v>88</v>
      </c>
      <c r="AW143" s="13" t="s">
        <v>36</v>
      </c>
      <c r="AX143" s="13" t="s">
        <v>78</v>
      </c>
      <c r="AY143" s="245" t="s">
        <v>126</v>
      </c>
    </row>
    <row r="144" s="13" customFormat="1">
      <c r="A144" s="13"/>
      <c r="B144" s="235"/>
      <c r="C144" s="236"/>
      <c r="D144" s="230" t="s">
        <v>138</v>
      </c>
      <c r="E144" s="237" t="s">
        <v>1</v>
      </c>
      <c r="F144" s="238" t="s">
        <v>162</v>
      </c>
      <c r="G144" s="236"/>
      <c r="H144" s="239">
        <v>42</v>
      </c>
      <c r="I144" s="240"/>
      <c r="J144" s="236"/>
      <c r="K144" s="236"/>
      <c r="L144" s="241"/>
      <c r="M144" s="242"/>
      <c r="N144" s="243"/>
      <c r="O144" s="243"/>
      <c r="P144" s="243"/>
      <c r="Q144" s="243"/>
      <c r="R144" s="243"/>
      <c r="S144" s="243"/>
      <c r="T144" s="244"/>
      <c r="U144" s="13"/>
      <c r="V144" s="13"/>
      <c r="W144" s="13"/>
      <c r="X144" s="13"/>
      <c r="Y144" s="13"/>
      <c r="Z144" s="13"/>
      <c r="AA144" s="13"/>
      <c r="AB144" s="13"/>
      <c r="AC144" s="13"/>
      <c r="AD144" s="13"/>
      <c r="AE144" s="13"/>
      <c r="AT144" s="245" t="s">
        <v>138</v>
      </c>
      <c r="AU144" s="245" t="s">
        <v>88</v>
      </c>
      <c r="AV144" s="13" t="s">
        <v>88</v>
      </c>
      <c r="AW144" s="13" t="s">
        <v>36</v>
      </c>
      <c r="AX144" s="13" t="s">
        <v>78</v>
      </c>
      <c r="AY144" s="245" t="s">
        <v>126</v>
      </c>
    </row>
    <row r="145" s="13" customFormat="1">
      <c r="A145" s="13"/>
      <c r="B145" s="235"/>
      <c r="C145" s="236"/>
      <c r="D145" s="230" t="s">
        <v>138</v>
      </c>
      <c r="E145" s="237" t="s">
        <v>1</v>
      </c>
      <c r="F145" s="238" t="s">
        <v>163</v>
      </c>
      <c r="G145" s="236"/>
      <c r="H145" s="239">
        <v>86</v>
      </c>
      <c r="I145" s="240"/>
      <c r="J145" s="236"/>
      <c r="K145" s="236"/>
      <c r="L145" s="241"/>
      <c r="M145" s="242"/>
      <c r="N145" s="243"/>
      <c r="O145" s="243"/>
      <c r="P145" s="243"/>
      <c r="Q145" s="243"/>
      <c r="R145" s="243"/>
      <c r="S145" s="243"/>
      <c r="T145" s="244"/>
      <c r="U145" s="13"/>
      <c r="V145" s="13"/>
      <c r="W145" s="13"/>
      <c r="X145" s="13"/>
      <c r="Y145" s="13"/>
      <c r="Z145" s="13"/>
      <c r="AA145" s="13"/>
      <c r="AB145" s="13"/>
      <c r="AC145" s="13"/>
      <c r="AD145" s="13"/>
      <c r="AE145" s="13"/>
      <c r="AT145" s="245" t="s">
        <v>138</v>
      </c>
      <c r="AU145" s="245" t="s">
        <v>88</v>
      </c>
      <c r="AV145" s="13" t="s">
        <v>88</v>
      </c>
      <c r="AW145" s="13" t="s">
        <v>36</v>
      </c>
      <c r="AX145" s="13" t="s">
        <v>78</v>
      </c>
      <c r="AY145" s="245" t="s">
        <v>126</v>
      </c>
    </row>
    <row r="146" s="14" customFormat="1">
      <c r="A146" s="14"/>
      <c r="B146" s="246"/>
      <c r="C146" s="247"/>
      <c r="D146" s="230" t="s">
        <v>138</v>
      </c>
      <c r="E146" s="248" t="s">
        <v>1</v>
      </c>
      <c r="F146" s="249" t="s">
        <v>156</v>
      </c>
      <c r="G146" s="247"/>
      <c r="H146" s="250">
        <v>493</v>
      </c>
      <c r="I146" s="251"/>
      <c r="J146" s="247"/>
      <c r="K146" s="247"/>
      <c r="L146" s="252"/>
      <c r="M146" s="253"/>
      <c r="N146" s="254"/>
      <c r="O146" s="254"/>
      <c r="P146" s="254"/>
      <c r="Q146" s="254"/>
      <c r="R146" s="254"/>
      <c r="S146" s="254"/>
      <c r="T146" s="255"/>
      <c r="U146" s="14"/>
      <c r="V146" s="14"/>
      <c r="W146" s="14"/>
      <c r="X146" s="14"/>
      <c r="Y146" s="14"/>
      <c r="Z146" s="14"/>
      <c r="AA146" s="14"/>
      <c r="AB146" s="14"/>
      <c r="AC146" s="14"/>
      <c r="AD146" s="14"/>
      <c r="AE146" s="14"/>
      <c r="AT146" s="256" t="s">
        <v>138</v>
      </c>
      <c r="AU146" s="256" t="s">
        <v>88</v>
      </c>
      <c r="AV146" s="14" t="s">
        <v>134</v>
      </c>
      <c r="AW146" s="14" t="s">
        <v>36</v>
      </c>
      <c r="AX146" s="14" t="s">
        <v>86</v>
      </c>
      <c r="AY146" s="256" t="s">
        <v>126</v>
      </c>
    </row>
    <row r="147" s="2" customFormat="1">
      <c r="A147" s="37"/>
      <c r="B147" s="38"/>
      <c r="C147" s="217" t="s">
        <v>164</v>
      </c>
      <c r="D147" s="217" t="s">
        <v>129</v>
      </c>
      <c r="E147" s="218" t="s">
        <v>165</v>
      </c>
      <c r="F147" s="219" t="s">
        <v>166</v>
      </c>
      <c r="G147" s="220" t="s">
        <v>132</v>
      </c>
      <c r="H147" s="221">
        <v>493</v>
      </c>
      <c r="I147" s="222"/>
      <c r="J147" s="223">
        <f>ROUND(I147*H147,2)</f>
        <v>0</v>
      </c>
      <c r="K147" s="219" t="s">
        <v>133</v>
      </c>
      <c r="L147" s="43"/>
      <c r="M147" s="224" t="s">
        <v>1</v>
      </c>
      <c r="N147" s="225" t="s">
        <v>43</v>
      </c>
      <c r="O147" s="90"/>
      <c r="P147" s="226">
        <f>O147*H147</f>
        <v>0</v>
      </c>
      <c r="Q147" s="226">
        <v>0</v>
      </c>
      <c r="R147" s="226">
        <f>Q147*H147</f>
        <v>0</v>
      </c>
      <c r="S147" s="226">
        <v>0.28999999999999998</v>
      </c>
      <c r="T147" s="227">
        <f>S147*H147</f>
        <v>142.97</v>
      </c>
      <c r="U147" s="37"/>
      <c r="V147" s="37"/>
      <c r="W147" s="37"/>
      <c r="X147" s="37"/>
      <c r="Y147" s="37"/>
      <c r="Z147" s="37"/>
      <c r="AA147" s="37"/>
      <c r="AB147" s="37"/>
      <c r="AC147" s="37"/>
      <c r="AD147" s="37"/>
      <c r="AE147" s="37"/>
      <c r="AR147" s="228" t="s">
        <v>134</v>
      </c>
      <c r="AT147" s="228" t="s">
        <v>129</v>
      </c>
      <c r="AU147" s="228" t="s">
        <v>88</v>
      </c>
      <c r="AY147" s="16" t="s">
        <v>126</v>
      </c>
      <c r="BE147" s="229">
        <f>IF(N147="základní",J147,0)</f>
        <v>0</v>
      </c>
      <c r="BF147" s="229">
        <f>IF(N147="snížená",J147,0)</f>
        <v>0</v>
      </c>
      <c r="BG147" s="229">
        <f>IF(N147="zákl. přenesená",J147,0)</f>
        <v>0</v>
      </c>
      <c r="BH147" s="229">
        <f>IF(N147="sníž. přenesená",J147,0)</f>
        <v>0</v>
      </c>
      <c r="BI147" s="229">
        <f>IF(N147="nulová",J147,0)</f>
        <v>0</v>
      </c>
      <c r="BJ147" s="16" t="s">
        <v>86</v>
      </c>
      <c r="BK147" s="229">
        <f>ROUND(I147*H147,2)</f>
        <v>0</v>
      </c>
      <c r="BL147" s="16" t="s">
        <v>134</v>
      </c>
      <c r="BM147" s="228" t="s">
        <v>167</v>
      </c>
    </row>
    <row r="148" s="2" customFormat="1">
      <c r="A148" s="37"/>
      <c r="B148" s="38"/>
      <c r="C148" s="39"/>
      <c r="D148" s="230" t="s">
        <v>136</v>
      </c>
      <c r="E148" s="39"/>
      <c r="F148" s="231" t="s">
        <v>149</v>
      </c>
      <c r="G148" s="39"/>
      <c r="H148" s="39"/>
      <c r="I148" s="232"/>
      <c r="J148" s="39"/>
      <c r="K148" s="39"/>
      <c r="L148" s="43"/>
      <c r="M148" s="233"/>
      <c r="N148" s="234"/>
      <c r="O148" s="90"/>
      <c r="P148" s="90"/>
      <c r="Q148" s="90"/>
      <c r="R148" s="90"/>
      <c r="S148" s="90"/>
      <c r="T148" s="91"/>
      <c r="U148" s="37"/>
      <c r="V148" s="37"/>
      <c r="W148" s="37"/>
      <c r="X148" s="37"/>
      <c r="Y148" s="37"/>
      <c r="Z148" s="37"/>
      <c r="AA148" s="37"/>
      <c r="AB148" s="37"/>
      <c r="AC148" s="37"/>
      <c r="AD148" s="37"/>
      <c r="AE148" s="37"/>
      <c r="AT148" s="16" t="s">
        <v>136</v>
      </c>
      <c r="AU148" s="16" t="s">
        <v>88</v>
      </c>
    </row>
    <row r="149" s="13" customFormat="1">
      <c r="A149" s="13"/>
      <c r="B149" s="235"/>
      <c r="C149" s="236"/>
      <c r="D149" s="230" t="s">
        <v>138</v>
      </c>
      <c r="E149" s="237" t="s">
        <v>1</v>
      </c>
      <c r="F149" s="238" t="s">
        <v>161</v>
      </c>
      <c r="G149" s="236"/>
      <c r="H149" s="239">
        <v>365</v>
      </c>
      <c r="I149" s="240"/>
      <c r="J149" s="236"/>
      <c r="K149" s="236"/>
      <c r="L149" s="241"/>
      <c r="M149" s="242"/>
      <c r="N149" s="243"/>
      <c r="O149" s="243"/>
      <c r="P149" s="243"/>
      <c r="Q149" s="243"/>
      <c r="R149" s="243"/>
      <c r="S149" s="243"/>
      <c r="T149" s="244"/>
      <c r="U149" s="13"/>
      <c r="V149" s="13"/>
      <c r="W149" s="13"/>
      <c r="X149" s="13"/>
      <c r="Y149" s="13"/>
      <c r="Z149" s="13"/>
      <c r="AA149" s="13"/>
      <c r="AB149" s="13"/>
      <c r="AC149" s="13"/>
      <c r="AD149" s="13"/>
      <c r="AE149" s="13"/>
      <c r="AT149" s="245" t="s">
        <v>138</v>
      </c>
      <c r="AU149" s="245" t="s">
        <v>88</v>
      </c>
      <c r="AV149" s="13" t="s">
        <v>88</v>
      </c>
      <c r="AW149" s="13" t="s">
        <v>36</v>
      </c>
      <c r="AX149" s="13" t="s">
        <v>78</v>
      </c>
      <c r="AY149" s="245" t="s">
        <v>126</v>
      </c>
    </row>
    <row r="150" s="13" customFormat="1">
      <c r="A150" s="13"/>
      <c r="B150" s="235"/>
      <c r="C150" s="236"/>
      <c r="D150" s="230" t="s">
        <v>138</v>
      </c>
      <c r="E150" s="237" t="s">
        <v>1</v>
      </c>
      <c r="F150" s="238" t="s">
        <v>162</v>
      </c>
      <c r="G150" s="236"/>
      <c r="H150" s="239">
        <v>42</v>
      </c>
      <c r="I150" s="240"/>
      <c r="J150" s="236"/>
      <c r="K150" s="236"/>
      <c r="L150" s="241"/>
      <c r="M150" s="242"/>
      <c r="N150" s="243"/>
      <c r="O150" s="243"/>
      <c r="P150" s="243"/>
      <c r="Q150" s="243"/>
      <c r="R150" s="243"/>
      <c r="S150" s="243"/>
      <c r="T150" s="244"/>
      <c r="U150" s="13"/>
      <c r="V150" s="13"/>
      <c r="W150" s="13"/>
      <c r="X150" s="13"/>
      <c r="Y150" s="13"/>
      <c r="Z150" s="13"/>
      <c r="AA150" s="13"/>
      <c r="AB150" s="13"/>
      <c r="AC150" s="13"/>
      <c r="AD150" s="13"/>
      <c r="AE150" s="13"/>
      <c r="AT150" s="245" t="s">
        <v>138</v>
      </c>
      <c r="AU150" s="245" t="s">
        <v>88</v>
      </c>
      <c r="AV150" s="13" t="s">
        <v>88</v>
      </c>
      <c r="AW150" s="13" t="s">
        <v>36</v>
      </c>
      <c r="AX150" s="13" t="s">
        <v>78</v>
      </c>
      <c r="AY150" s="245" t="s">
        <v>126</v>
      </c>
    </row>
    <row r="151" s="13" customFormat="1">
      <c r="A151" s="13"/>
      <c r="B151" s="235"/>
      <c r="C151" s="236"/>
      <c r="D151" s="230" t="s">
        <v>138</v>
      </c>
      <c r="E151" s="237" t="s">
        <v>1</v>
      </c>
      <c r="F151" s="238" t="s">
        <v>163</v>
      </c>
      <c r="G151" s="236"/>
      <c r="H151" s="239">
        <v>86</v>
      </c>
      <c r="I151" s="240"/>
      <c r="J151" s="236"/>
      <c r="K151" s="236"/>
      <c r="L151" s="241"/>
      <c r="M151" s="242"/>
      <c r="N151" s="243"/>
      <c r="O151" s="243"/>
      <c r="P151" s="243"/>
      <c r="Q151" s="243"/>
      <c r="R151" s="243"/>
      <c r="S151" s="243"/>
      <c r="T151" s="244"/>
      <c r="U151" s="13"/>
      <c r="V151" s="13"/>
      <c r="W151" s="13"/>
      <c r="X151" s="13"/>
      <c r="Y151" s="13"/>
      <c r="Z151" s="13"/>
      <c r="AA151" s="13"/>
      <c r="AB151" s="13"/>
      <c r="AC151" s="13"/>
      <c r="AD151" s="13"/>
      <c r="AE151" s="13"/>
      <c r="AT151" s="245" t="s">
        <v>138</v>
      </c>
      <c r="AU151" s="245" t="s">
        <v>88</v>
      </c>
      <c r="AV151" s="13" t="s">
        <v>88</v>
      </c>
      <c r="AW151" s="13" t="s">
        <v>36</v>
      </c>
      <c r="AX151" s="13" t="s">
        <v>78</v>
      </c>
      <c r="AY151" s="245" t="s">
        <v>126</v>
      </c>
    </row>
    <row r="152" s="14" customFormat="1">
      <c r="A152" s="14"/>
      <c r="B152" s="246"/>
      <c r="C152" s="247"/>
      <c r="D152" s="230" t="s">
        <v>138</v>
      </c>
      <c r="E152" s="248" t="s">
        <v>1</v>
      </c>
      <c r="F152" s="249" t="s">
        <v>156</v>
      </c>
      <c r="G152" s="247"/>
      <c r="H152" s="250">
        <v>493</v>
      </c>
      <c r="I152" s="251"/>
      <c r="J152" s="247"/>
      <c r="K152" s="247"/>
      <c r="L152" s="252"/>
      <c r="M152" s="253"/>
      <c r="N152" s="254"/>
      <c r="O152" s="254"/>
      <c r="P152" s="254"/>
      <c r="Q152" s="254"/>
      <c r="R152" s="254"/>
      <c r="S152" s="254"/>
      <c r="T152" s="255"/>
      <c r="U152" s="14"/>
      <c r="V152" s="14"/>
      <c r="W152" s="14"/>
      <c r="X152" s="14"/>
      <c r="Y152" s="14"/>
      <c r="Z152" s="14"/>
      <c r="AA152" s="14"/>
      <c r="AB152" s="14"/>
      <c r="AC152" s="14"/>
      <c r="AD152" s="14"/>
      <c r="AE152" s="14"/>
      <c r="AT152" s="256" t="s">
        <v>138</v>
      </c>
      <c r="AU152" s="256" t="s">
        <v>88</v>
      </c>
      <c r="AV152" s="14" t="s">
        <v>134</v>
      </c>
      <c r="AW152" s="14" t="s">
        <v>36</v>
      </c>
      <c r="AX152" s="14" t="s">
        <v>86</v>
      </c>
      <c r="AY152" s="256" t="s">
        <v>126</v>
      </c>
    </row>
    <row r="153" s="2" customFormat="1" ht="16.5" customHeight="1">
      <c r="A153" s="37"/>
      <c r="B153" s="38"/>
      <c r="C153" s="217" t="s">
        <v>168</v>
      </c>
      <c r="D153" s="217" t="s">
        <v>129</v>
      </c>
      <c r="E153" s="218" t="s">
        <v>169</v>
      </c>
      <c r="F153" s="219" t="s">
        <v>170</v>
      </c>
      <c r="G153" s="220" t="s">
        <v>171</v>
      </c>
      <c r="H153" s="221">
        <v>102</v>
      </c>
      <c r="I153" s="222"/>
      <c r="J153" s="223">
        <f>ROUND(I153*H153,2)</f>
        <v>0</v>
      </c>
      <c r="K153" s="219" t="s">
        <v>133</v>
      </c>
      <c r="L153" s="43"/>
      <c r="M153" s="224" t="s">
        <v>1</v>
      </c>
      <c r="N153" s="225" t="s">
        <v>43</v>
      </c>
      <c r="O153" s="90"/>
      <c r="P153" s="226">
        <f>O153*H153</f>
        <v>0</v>
      </c>
      <c r="Q153" s="226">
        <v>0</v>
      </c>
      <c r="R153" s="226">
        <f>Q153*H153</f>
        <v>0</v>
      </c>
      <c r="S153" s="226">
        <v>0.20499999999999999</v>
      </c>
      <c r="T153" s="227">
        <f>S153*H153</f>
        <v>20.91</v>
      </c>
      <c r="U153" s="37"/>
      <c r="V153" s="37"/>
      <c r="W153" s="37"/>
      <c r="X153" s="37"/>
      <c r="Y153" s="37"/>
      <c r="Z153" s="37"/>
      <c r="AA153" s="37"/>
      <c r="AB153" s="37"/>
      <c r="AC153" s="37"/>
      <c r="AD153" s="37"/>
      <c r="AE153" s="37"/>
      <c r="AR153" s="228" t="s">
        <v>134</v>
      </c>
      <c r="AT153" s="228" t="s">
        <v>129</v>
      </c>
      <c r="AU153" s="228" t="s">
        <v>88</v>
      </c>
      <c r="AY153" s="16" t="s">
        <v>126</v>
      </c>
      <c r="BE153" s="229">
        <f>IF(N153="základní",J153,0)</f>
        <v>0</v>
      </c>
      <c r="BF153" s="229">
        <f>IF(N153="snížená",J153,0)</f>
        <v>0</v>
      </c>
      <c r="BG153" s="229">
        <f>IF(N153="zákl. přenesená",J153,0)</f>
        <v>0</v>
      </c>
      <c r="BH153" s="229">
        <f>IF(N153="sníž. přenesená",J153,0)</f>
        <v>0</v>
      </c>
      <c r="BI153" s="229">
        <f>IF(N153="nulová",J153,0)</f>
        <v>0</v>
      </c>
      <c r="BJ153" s="16" t="s">
        <v>86</v>
      </c>
      <c r="BK153" s="229">
        <f>ROUND(I153*H153,2)</f>
        <v>0</v>
      </c>
      <c r="BL153" s="16" t="s">
        <v>134</v>
      </c>
      <c r="BM153" s="228" t="s">
        <v>172</v>
      </c>
    </row>
    <row r="154" s="2" customFormat="1">
      <c r="A154" s="37"/>
      <c r="B154" s="38"/>
      <c r="C154" s="39"/>
      <c r="D154" s="230" t="s">
        <v>136</v>
      </c>
      <c r="E154" s="39"/>
      <c r="F154" s="231" t="s">
        <v>173</v>
      </c>
      <c r="G154" s="39"/>
      <c r="H154" s="39"/>
      <c r="I154" s="232"/>
      <c r="J154" s="39"/>
      <c r="K154" s="39"/>
      <c r="L154" s="43"/>
      <c r="M154" s="233"/>
      <c r="N154" s="234"/>
      <c r="O154" s="90"/>
      <c r="P154" s="90"/>
      <c r="Q154" s="90"/>
      <c r="R154" s="90"/>
      <c r="S154" s="90"/>
      <c r="T154" s="91"/>
      <c r="U154" s="37"/>
      <c r="V154" s="37"/>
      <c r="W154" s="37"/>
      <c r="X154" s="37"/>
      <c r="Y154" s="37"/>
      <c r="Z154" s="37"/>
      <c r="AA154" s="37"/>
      <c r="AB154" s="37"/>
      <c r="AC154" s="37"/>
      <c r="AD154" s="37"/>
      <c r="AE154" s="37"/>
      <c r="AT154" s="16" t="s">
        <v>136</v>
      </c>
      <c r="AU154" s="16" t="s">
        <v>88</v>
      </c>
    </row>
    <row r="155" s="13" customFormat="1">
      <c r="A155" s="13"/>
      <c r="B155" s="235"/>
      <c r="C155" s="236"/>
      <c r="D155" s="230" t="s">
        <v>138</v>
      </c>
      <c r="E155" s="237" t="s">
        <v>1</v>
      </c>
      <c r="F155" s="238" t="s">
        <v>174</v>
      </c>
      <c r="G155" s="236"/>
      <c r="H155" s="239">
        <v>65</v>
      </c>
      <c r="I155" s="240"/>
      <c r="J155" s="236"/>
      <c r="K155" s="236"/>
      <c r="L155" s="241"/>
      <c r="M155" s="242"/>
      <c r="N155" s="243"/>
      <c r="O155" s="243"/>
      <c r="P155" s="243"/>
      <c r="Q155" s="243"/>
      <c r="R155" s="243"/>
      <c r="S155" s="243"/>
      <c r="T155" s="244"/>
      <c r="U155" s="13"/>
      <c r="V155" s="13"/>
      <c r="W155" s="13"/>
      <c r="X155" s="13"/>
      <c r="Y155" s="13"/>
      <c r="Z155" s="13"/>
      <c r="AA155" s="13"/>
      <c r="AB155" s="13"/>
      <c r="AC155" s="13"/>
      <c r="AD155" s="13"/>
      <c r="AE155" s="13"/>
      <c r="AT155" s="245" t="s">
        <v>138</v>
      </c>
      <c r="AU155" s="245" t="s">
        <v>88</v>
      </c>
      <c r="AV155" s="13" t="s">
        <v>88</v>
      </c>
      <c r="AW155" s="13" t="s">
        <v>36</v>
      </c>
      <c r="AX155" s="13" t="s">
        <v>78</v>
      </c>
      <c r="AY155" s="245" t="s">
        <v>126</v>
      </c>
    </row>
    <row r="156" s="13" customFormat="1">
      <c r="A156" s="13"/>
      <c r="B156" s="235"/>
      <c r="C156" s="236"/>
      <c r="D156" s="230" t="s">
        <v>138</v>
      </c>
      <c r="E156" s="237" t="s">
        <v>1</v>
      </c>
      <c r="F156" s="238" t="s">
        <v>175</v>
      </c>
      <c r="G156" s="236"/>
      <c r="H156" s="239">
        <v>37</v>
      </c>
      <c r="I156" s="240"/>
      <c r="J156" s="236"/>
      <c r="K156" s="236"/>
      <c r="L156" s="241"/>
      <c r="M156" s="242"/>
      <c r="N156" s="243"/>
      <c r="O156" s="243"/>
      <c r="P156" s="243"/>
      <c r="Q156" s="243"/>
      <c r="R156" s="243"/>
      <c r="S156" s="243"/>
      <c r="T156" s="244"/>
      <c r="U156" s="13"/>
      <c r="V156" s="13"/>
      <c r="W156" s="13"/>
      <c r="X156" s="13"/>
      <c r="Y156" s="13"/>
      <c r="Z156" s="13"/>
      <c r="AA156" s="13"/>
      <c r="AB156" s="13"/>
      <c r="AC156" s="13"/>
      <c r="AD156" s="13"/>
      <c r="AE156" s="13"/>
      <c r="AT156" s="245" t="s">
        <v>138</v>
      </c>
      <c r="AU156" s="245" t="s">
        <v>88</v>
      </c>
      <c r="AV156" s="13" t="s">
        <v>88</v>
      </c>
      <c r="AW156" s="13" t="s">
        <v>36</v>
      </c>
      <c r="AX156" s="13" t="s">
        <v>78</v>
      </c>
      <c r="AY156" s="245" t="s">
        <v>126</v>
      </c>
    </row>
    <row r="157" s="14" customFormat="1">
      <c r="A157" s="14"/>
      <c r="B157" s="246"/>
      <c r="C157" s="247"/>
      <c r="D157" s="230" t="s">
        <v>138</v>
      </c>
      <c r="E157" s="248" t="s">
        <v>1</v>
      </c>
      <c r="F157" s="249" t="s">
        <v>156</v>
      </c>
      <c r="G157" s="247"/>
      <c r="H157" s="250">
        <v>102</v>
      </c>
      <c r="I157" s="251"/>
      <c r="J157" s="247"/>
      <c r="K157" s="247"/>
      <c r="L157" s="252"/>
      <c r="M157" s="253"/>
      <c r="N157" s="254"/>
      <c r="O157" s="254"/>
      <c r="P157" s="254"/>
      <c r="Q157" s="254"/>
      <c r="R157" s="254"/>
      <c r="S157" s="254"/>
      <c r="T157" s="255"/>
      <c r="U157" s="14"/>
      <c r="V157" s="14"/>
      <c r="W157" s="14"/>
      <c r="X157" s="14"/>
      <c r="Y157" s="14"/>
      <c r="Z157" s="14"/>
      <c r="AA157" s="14"/>
      <c r="AB157" s="14"/>
      <c r="AC157" s="14"/>
      <c r="AD157" s="14"/>
      <c r="AE157" s="14"/>
      <c r="AT157" s="256" t="s">
        <v>138</v>
      </c>
      <c r="AU157" s="256" t="s">
        <v>88</v>
      </c>
      <c r="AV157" s="14" t="s">
        <v>134</v>
      </c>
      <c r="AW157" s="14" t="s">
        <v>36</v>
      </c>
      <c r="AX157" s="14" t="s">
        <v>86</v>
      </c>
      <c r="AY157" s="256" t="s">
        <v>126</v>
      </c>
    </row>
    <row r="158" s="2" customFormat="1" ht="33" customHeight="1">
      <c r="A158" s="37"/>
      <c r="B158" s="38"/>
      <c r="C158" s="217" t="s">
        <v>176</v>
      </c>
      <c r="D158" s="217" t="s">
        <v>129</v>
      </c>
      <c r="E158" s="218" t="s">
        <v>177</v>
      </c>
      <c r="F158" s="219" t="s">
        <v>178</v>
      </c>
      <c r="G158" s="220" t="s">
        <v>179</v>
      </c>
      <c r="H158" s="221">
        <v>34.619999999999997</v>
      </c>
      <c r="I158" s="222"/>
      <c r="J158" s="223">
        <f>ROUND(I158*H158,2)</f>
        <v>0</v>
      </c>
      <c r="K158" s="219" t="s">
        <v>133</v>
      </c>
      <c r="L158" s="43"/>
      <c r="M158" s="224" t="s">
        <v>1</v>
      </c>
      <c r="N158" s="225" t="s">
        <v>43</v>
      </c>
      <c r="O158" s="90"/>
      <c r="P158" s="226">
        <f>O158*H158</f>
        <v>0</v>
      </c>
      <c r="Q158" s="226">
        <v>0</v>
      </c>
      <c r="R158" s="226">
        <f>Q158*H158</f>
        <v>0</v>
      </c>
      <c r="S158" s="226">
        <v>0</v>
      </c>
      <c r="T158" s="227">
        <f>S158*H158</f>
        <v>0</v>
      </c>
      <c r="U158" s="37"/>
      <c r="V158" s="37"/>
      <c r="W158" s="37"/>
      <c r="X158" s="37"/>
      <c r="Y158" s="37"/>
      <c r="Z158" s="37"/>
      <c r="AA158" s="37"/>
      <c r="AB158" s="37"/>
      <c r="AC158" s="37"/>
      <c r="AD158" s="37"/>
      <c r="AE158" s="37"/>
      <c r="AR158" s="228" t="s">
        <v>134</v>
      </c>
      <c r="AT158" s="228" t="s">
        <v>129</v>
      </c>
      <c r="AU158" s="228" t="s">
        <v>88</v>
      </c>
      <c r="AY158" s="16" t="s">
        <v>126</v>
      </c>
      <c r="BE158" s="229">
        <f>IF(N158="základní",J158,0)</f>
        <v>0</v>
      </c>
      <c r="BF158" s="229">
        <f>IF(N158="snížená",J158,0)</f>
        <v>0</v>
      </c>
      <c r="BG158" s="229">
        <f>IF(N158="zákl. přenesená",J158,0)</f>
        <v>0</v>
      </c>
      <c r="BH158" s="229">
        <f>IF(N158="sníž. přenesená",J158,0)</f>
        <v>0</v>
      </c>
      <c r="BI158" s="229">
        <f>IF(N158="nulová",J158,0)</f>
        <v>0</v>
      </c>
      <c r="BJ158" s="16" t="s">
        <v>86</v>
      </c>
      <c r="BK158" s="229">
        <f>ROUND(I158*H158,2)</f>
        <v>0</v>
      </c>
      <c r="BL158" s="16" t="s">
        <v>134</v>
      </c>
      <c r="BM158" s="228" t="s">
        <v>180</v>
      </c>
    </row>
    <row r="159" s="2" customFormat="1">
      <c r="A159" s="37"/>
      <c r="B159" s="38"/>
      <c r="C159" s="39"/>
      <c r="D159" s="230" t="s">
        <v>136</v>
      </c>
      <c r="E159" s="39"/>
      <c r="F159" s="231" t="s">
        <v>181</v>
      </c>
      <c r="G159" s="39"/>
      <c r="H159" s="39"/>
      <c r="I159" s="232"/>
      <c r="J159" s="39"/>
      <c r="K159" s="39"/>
      <c r="L159" s="43"/>
      <c r="M159" s="233"/>
      <c r="N159" s="234"/>
      <c r="O159" s="90"/>
      <c r="P159" s="90"/>
      <c r="Q159" s="90"/>
      <c r="R159" s="90"/>
      <c r="S159" s="90"/>
      <c r="T159" s="91"/>
      <c r="U159" s="37"/>
      <c r="V159" s="37"/>
      <c r="W159" s="37"/>
      <c r="X159" s="37"/>
      <c r="Y159" s="37"/>
      <c r="Z159" s="37"/>
      <c r="AA159" s="37"/>
      <c r="AB159" s="37"/>
      <c r="AC159" s="37"/>
      <c r="AD159" s="37"/>
      <c r="AE159" s="37"/>
      <c r="AT159" s="16" t="s">
        <v>136</v>
      </c>
      <c r="AU159" s="16" t="s">
        <v>88</v>
      </c>
    </row>
    <row r="160" s="13" customFormat="1">
      <c r="A160" s="13"/>
      <c r="B160" s="235"/>
      <c r="C160" s="236"/>
      <c r="D160" s="230" t="s">
        <v>138</v>
      </c>
      <c r="E160" s="237" t="s">
        <v>1</v>
      </c>
      <c r="F160" s="238" t="s">
        <v>182</v>
      </c>
      <c r="G160" s="236"/>
      <c r="H160" s="239">
        <v>12</v>
      </c>
      <c r="I160" s="240"/>
      <c r="J160" s="236"/>
      <c r="K160" s="236"/>
      <c r="L160" s="241"/>
      <c r="M160" s="242"/>
      <c r="N160" s="243"/>
      <c r="O160" s="243"/>
      <c r="P160" s="243"/>
      <c r="Q160" s="243"/>
      <c r="R160" s="243"/>
      <c r="S160" s="243"/>
      <c r="T160" s="244"/>
      <c r="U160" s="13"/>
      <c r="V160" s="13"/>
      <c r="W160" s="13"/>
      <c r="X160" s="13"/>
      <c r="Y160" s="13"/>
      <c r="Z160" s="13"/>
      <c r="AA160" s="13"/>
      <c r="AB160" s="13"/>
      <c r="AC160" s="13"/>
      <c r="AD160" s="13"/>
      <c r="AE160" s="13"/>
      <c r="AT160" s="245" t="s">
        <v>138</v>
      </c>
      <c r="AU160" s="245" t="s">
        <v>88</v>
      </c>
      <c r="AV160" s="13" t="s">
        <v>88</v>
      </c>
      <c r="AW160" s="13" t="s">
        <v>36</v>
      </c>
      <c r="AX160" s="13" t="s">
        <v>78</v>
      </c>
      <c r="AY160" s="245" t="s">
        <v>126</v>
      </c>
    </row>
    <row r="161" s="13" customFormat="1">
      <c r="A161" s="13"/>
      <c r="B161" s="235"/>
      <c r="C161" s="236"/>
      <c r="D161" s="230" t="s">
        <v>138</v>
      </c>
      <c r="E161" s="237" t="s">
        <v>1</v>
      </c>
      <c r="F161" s="238" t="s">
        <v>183</v>
      </c>
      <c r="G161" s="236"/>
      <c r="H161" s="239">
        <v>5.0700000000000003</v>
      </c>
      <c r="I161" s="240"/>
      <c r="J161" s="236"/>
      <c r="K161" s="236"/>
      <c r="L161" s="241"/>
      <c r="M161" s="242"/>
      <c r="N161" s="243"/>
      <c r="O161" s="243"/>
      <c r="P161" s="243"/>
      <c r="Q161" s="243"/>
      <c r="R161" s="243"/>
      <c r="S161" s="243"/>
      <c r="T161" s="244"/>
      <c r="U161" s="13"/>
      <c r="V161" s="13"/>
      <c r="W161" s="13"/>
      <c r="X161" s="13"/>
      <c r="Y161" s="13"/>
      <c r="Z161" s="13"/>
      <c r="AA161" s="13"/>
      <c r="AB161" s="13"/>
      <c r="AC161" s="13"/>
      <c r="AD161" s="13"/>
      <c r="AE161" s="13"/>
      <c r="AT161" s="245" t="s">
        <v>138</v>
      </c>
      <c r="AU161" s="245" t="s">
        <v>88</v>
      </c>
      <c r="AV161" s="13" t="s">
        <v>88</v>
      </c>
      <c r="AW161" s="13" t="s">
        <v>36</v>
      </c>
      <c r="AX161" s="13" t="s">
        <v>78</v>
      </c>
      <c r="AY161" s="245" t="s">
        <v>126</v>
      </c>
    </row>
    <row r="162" s="13" customFormat="1">
      <c r="A162" s="13"/>
      <c r="B162" s="235"/>
      <c r="C162" s="236"/>
      <c r="D162" s="230" t="s">
        <v>138</v>
      </c>
      <c r="E162" s="237" t="s">
        <v>1</v>
      </c>
      <c r="F162" s="238" t="s">
        <v>184</v>
      </c>
      <c r="G162" s="236"/>
      <c r="H162" s="239">
        <v>0.71999999999999997</v>
      </c>
      <c r="I162" s="240"/>
      <c r="J162" s="236"/>
      <c r="K162" s="236"/>
      <c r="L162" s="241"/>
      <c r="M162" s="242"/>
      <c r="N162" s="243"/>
      <c r="O162" s="243"/>
      <c r="P162" s="243"/>
      <c r="Q162" s="243"/>
      <c r="R162" s="243"/>
      <c r="S162" s="243"/>
      <c r="T162" s="244"/>
      <c r="U162" s="13"/>
      <c r="V162" s="13"/>
      <c r="W162" s="13"/>
      <c r="X162" s="13"/>
      <c r="Y162" s="13"/>
      <c r="Z162" s="13"/>
      <c r="AA162" s="13"/>
      <c r="AB162" s="13"/>
      <c r="AC162" s="13"/>
      <c r="AD162" s="13"/>
      <c r="AE162" s="13"/>
      <c r="AT162" s="245" t="s">
        <v>138</v>
      </c>
      <c r="AU162" s="245" t="s">
        <v>88</v>
      </c>
      <c r="AV162" s="13" t="s">
        <v>88</v>
      </c>
      <c r="AW162" s="13" t="s">
        <v>36</v>
      </c>
      <c r="AX162" s="13" t="s">
        <v>78</v>
      </c>
      <c r="AY162" s="245" t="s">
        <v>126</v>
      </c>
    </row>
    <row r="163" s="13" customFormat="1">
      <c r="A163" s="13"/>
      <c r="B163" s="235"/>
      <c r="C163" s="236"/>
      <c r="D163" s="230" t="s">
        <v>138</v>
      </c>
      <c r="E163" s="237" t="s">
        <v>1</v>
      </c>
      <c r="F163" s="238" t="s">
        <v>185</v>
      </c>
      <c r="G163" s="236"/>
      <c r="H163" s="239">
        <v>0.63</v>
      </c>
      <c r="I163" s="240"/>
      <c r="J163" s="236"/>
      <c r="K163" s="236"/>
      <c r="L163" s="241"/>
      <c r="M163" s="242"/>
      <c r="N163" s="243"/>
      <c r="O163" s="243"/>
      <c r="P163" s="243"/>
      <c r="Q163" s="243"/>
      <c r="R163" s="243"/>
      <c r="S163" s="243"/>
      <c r="T163" s="244"/>
      <c r="U163" s="13"/>
      <c r="V163" s="13"/>
      <c r="W163" s="13"/>
      <c r="X163" s="13"/>
      <c r="Y163" s="13"/>
      <c r="Z163" s="13"/>
      <c r="AA163" s="13"/>
      <c r="AB163" s="13"/>
      <c r="AC163" s="13"/>
      <c r="AD163" s="13"/>
      <c r="AE163" s="13"/>
      <c r="AT163" s="245" t="s">
        <v>138</v>
      </c>
      <c r="AU163" s="245" t="s">
        <v>88</v>
      </c>
      <c r="AV163" s="13" t="s">
        <v>88</v>
      </c>
      <c r="AW163" s="13" t="s">
        <v>36</v>
      </c>
      <c r="AX163" s="13" t="s">
        <v>78</v>
      </c>
      <c r="AY163" s="245" t="s">
        <v>126</v>
      </c>
    </row>
    <row r="164" s="13" customFormat="1">
      <c r="A164" s="13"/>
      <c r="B164" s="235"/>
      <c r="C164" s="236"/>
      <c r="D164" s="230" t="s">
        <v>138</v>
      </c>
      <c r="E164" s="237" t="s">
        <v>1</v>
      </c>
      <c r="F164" s="238" t="s">
        <v>186</v>
      </c>
      <c r="G164" s="236"/>
      <c r="H164" s="239">
        <v>14.699999999999999</v>
      </c>
      <c r="I164" s="240"/>
      <c r="J164" s="236"/>
      <c r="K164" s="236"/>
      <c r="L164" s="241"/>
      <c r="M164" s="242"/>
      <c r="N164" s="243"/>
      <c r="O164" s="243"/>
      <c r="P164" s="243"/>
      <c r="Q164" s="243"/>
      <c r="R164" s="243"/>
      <c r="S164" s="243"/>
      <c r="T164" s="244"/>
      <c r="U164" s="13"/>
      <c r="V164" s="13"/>
      <c r="W164" s="13"/>
      <c r="X164" s="13"/>
      <c r="Y164" s="13"/>
      <c r="Z164" s="13"/>
      <c r="AA164" s="13"/>
      <c r="AB164" s="13"/>
      <c r="AC164" s="13"/>
      <c r="AD164" s="13"/>
      <c r="AE164" s="13"/>
      <c r="AT164" s="245" t="s">
        <v>138</v>
      </c>
      <c r="AU164" s="245" t="s">
        <v>88</v>
      </c>
      <c r="AV164" s="13" t="s">
        <v>88</v>
      </c>
      <c r="AW164" s="13" t="s">
        <v>36</v>
      </c>
      <c r="AX164" s="13" t="s">
        <v>78</v>
      </c>
      <c r="AY164" s="245" t="s">
        <v>126</v>
      </c>
    </row>
    <row r="165" s="13" customFormat="1">
      <c r="A165" s="13"/>
      <c r="B165" s="235"/>
      <c r="C165" s="236"/>
      <c r="D165" s="230" t="s">
        <v>138</v>
      </c>
      <c r="E165" s="237" t="s">
        <v>1</v>
      </c>
      <c r="F165" s="238" t="s">
        <v>187</v>
      </c>
      <c r="G165" s="236"/>
      <c r="H165" s="239">
        <v>1.5</v>
      </c>
      <c r="I165" s="240"/>
      <c r="J165" s="236"/>
      <c r="K165" s="236"/>
      <c r="L165" s="241"/>
      <c r="M165" s="242"/>
      <c r="N165" s="243"/>
      <c r="O165" s="243"/>
      <c r="P165" s="243"/>
      <c r="Q165" s="243"/>
      <c r="R165" s="243"/>
      <c r="S165" s="243"/>
      <c r="T165" s="244"/>
      <c r="U165" s="13"/>
      <c r="V165" s="13"/>
      <c r="W165" s="13"/>
      <c r="X165" s="13"/>
      <c r="Y165" s="13"/>
      <c r="Z165" s="13"/>
      <c r="AA165" s="13"/>
      <c r="AB165" s="13"/>
      <c r="AC165" s="13"/>
      <c r="AD165" s="13"/>
      <c r="AE165" s="13"/>
      <c r="AT165" s="245" t="s">
        <v>138</v>
      </c>
      <c r="AU165" s="245" t="s">
        <v>88</v>
      </c>
      <c r="AV165" s="13" t="s">
        <v>88</v>
      </c>
      <c r="AW165" s="13" t="s">
        <v>36</v>
      </c>
      <c r="AX165" s="13" t="s">
        <v>78</v>
      </c>
      <c r="AY165" s="245" t="s">
        <v>126</v>
      </c>
    </row>
    <row r="166" s="14" customFormat="1">
      <c r="A166" s="14"/>
      <c r="B166" s="246"/>
      <c r="C166" s="247"/>
      <c r="D166" s="230" t="s">
        <v>138</v>
      </c>
      <c r="E166" s="248" t="s">
        <v>1</v>
      </c>
      <c r="F166" s="249" t="s">
        <v>156</v>
      </c>
      <c r="G166" s="247"/>
      <c r="H166" s="250">
        <v>34.619999999999997</v>
      </c>
      <c r="I166" s="251"/>
      <c r="J166" s="247"/>
      <c r="K166" s="247"/>
      <c r="L166" s="252"/>
      <c r="M166" s="253"/>
      <c r="N166" s="254"/>
      <c r="O166" s="254"/>
      <c r="P166" s="254"/>
      <c r="Q166" s="254"/>
      <c r="R166" s="254"/>
      <c r="S166" s="254"/>
      <c r="T166" s="255"/>
      <c r="U166" s="14"/>
      <c r="V166" s="14"/>
      <c r="W166" s="14"/>
      <c r="X166" s="14"/>
      <c r="Y166" s="14"/>
      <c r="Z166" s="14"/>
      <c r="AA166" s="14"/>
      <c r="AB166" s="14"/>
      <c r="AC166" s="14"/>
      <c r="AD166" s="14"/>
      <c r="AE166" s="14"/>
      <c r="AT166" s="256" t="s">
        <v>138</v>
      </c>
      <c r="AU166" s="256" t="s">
        <v>88</v>
      </c>
      <c r="AV166" s="14" t="s">
        <v>134</v>
      </c>
      <c r="AW166" s="14" t="s">
        <v>36</v>
      </c>
      <c r="AX166" s="14" t="s">
        <v>86</v>
      </c>
      <c r="AY166" s="256" t="s">
        <v>126</v>
      </c>
    </row>
    <row r="167" s="2" customFormat="1" ht="33" customHeight="1">
      <c r="A167" s="37"/>
      <c r="B167" s="38"/>
      <c r="C167" s="217" t="s">
        <v>188</v>
      </c>
      <c r="D167" s="217" t="s">
        <v>129</v>
      </c>
      <c r="E167" s="218" t="s">
        <v>189</v>
      </c>
      <c r="F167" s="219" t="s">
        <v>190</v>
      </c>
      <c r="G167" s="220" t="s">
        <v>179</v>
      </c>
      <c r="H167" s="221">
        <v>6.4000000000000004</v>
      </c>
      <c r="I167" s="222"/>
      <c r="J167" s="223">
        <f>ROUND(I167*H167,2)</f>
        <v>0</v>
      </c>
      <c r="K167" s="219" t="s">
        <v>133</v>
      </c>
      <c r="L167" s="43"/>
      <c r="M167" s="224" t="s">
        <v>1</v>
      </c>
      <c r="N167" s="225" t="s">
        <v>43</v>
      </c>
      <c r="O167" s="90"/>
      <c r="P167" s="226">
        <f>O167*H167</f>
        <v>0</v>
      </c>
      <c r="Q167" s="226">
        <v>0</v>
      </c>
      <c r="R167" s="226">
        <f>Q167*H167</f>
        <v>0</v>
      </c>
      <c r="S167" s="226">
        <v>0</v>
      </c>
      <c r="T167" s="227">
        <f>S167*H167</f>
        <v>0</v>
      </c>
      <c r="U167" s="37"/>
      <c r="V167" s="37"/>
      <c r="W167" s="37"/>
      <c r="X167" s="37"/>
      <c r="Y167" s="37"/>
      <c r="Z167" s="37"/>
      <c r="AA167" s="37"/>
      <c r="AB167" s="37"/>
      <c r="AC167" s="37"/>
      <c r="AD167" s="37"/>
      <c r="AE167" s="37"/>
      <c r="AR167" s="228" t="s">
        <v>134</v>
      </c>
      <c r="AT167" s="228" t="s">
        <v>129</v>
      </c>
      <c r="AU167" s="228" t="s">
        <v>88</v>
      </c>
      <c r="AY167" s="16" t="s">
        <v>126</v>
      </c>
      <c r="BE167" s="229">
        <f>IF(N167="základní",J167,0)</f>
        <v>0</v>
      </c>
      <c r="BF167" s="229">
        <f>IF(N167="snížená",J167,0)</f>
        <v>0</v>
      </c>
      <c r="BG167" s="229">
        <f>IF(N167="zákl. přenesená",J167,0)</f>
        <v>0</v>
      </c>
      <c r="BH167" s="229">
        <f>IF(N167="sníž. přenesená",J167,0)</f>
        <v>0</v>
      </c>
      <c r="BI167" s="229">
        <f>IF(N167="nulová",J167,0)</f>
        <v>0</v>
      </c>
      <c r="BJ167" s="16" t="s">
        <v>86</v>
      </c>
      <c r="BK167" s="229">
        <f>ROUND(I167*H167,2)</f>
        <v>0</v>
      </c>
      <c r="BL167" s="16" t="s">
        <v>134</v>
      </c>
      <c r="BM167" s="228" t="s">
        <v>191</v>
      </c>
    </row>
    <row r="168" s="2" customFormat="1">
      <c r="A168" s="37"/>
      <c r="B168" s="38"/>
      <c r="C168" s="39"/>
      <c r="D168" s="230" t="s">
        <v>136</v>
      </c>
      <c r="E168" s="39"/>
      <c r="F168" s="231" t="s">
        <v>192</v>
      </c>
      <c r="G168" s="39"/>
      <c r="H168" s="39"/>
      <c r="I168" s="232"/>
      <c r="J168" s="39"/>
      <c r="K168" s="39"/>
      <c r="L168" s="43"/>
      <c r="M168" s="233"/>
      <c r="N168" s="234"/>
      <c r="O168" s="90"/>
      <c r="P168" s="90"/>
      <c r="Q168" s="90"/>
      <c r="R168" s="90"/>
      <c r="S168" s="90"/>
      <c r="T168" s="91"/>
      <c r="U168" s="37"/>
      <c r="V168" s="37"/>
      <c r="W168" s="37"/>
      <c r="X168" s="37"/>
      <c r="Y168" s="37"/>
      <c r="Z168" s="37"/>
      <c r="AA168" s="37"/>
      <c r="AB168" s="37"/>
      <c r="AC168" s="37"/>
      <c r="AD168" s="37"/>
      <c r="AE168" s="37"/>
      <c r="AT168" s="16" t="s">
        <v>136</v>
      </c>
      <c r="AU168" s="16" t="s">
        <v>88</v>
      </c>
    </row>
    <row r="169" s="13" customFormat="1">
      <c r="A169" s="13"/>
      <c r="B169" s="235"/>
      <c r="C169" s="236"/>
      <c r="D169" s="230" t="s">
        <v>138</v>
      </c>
      <c r="E169" s="237" t="s">
        <v>1</v>
      </c>
      <c r="F169" s="238" t="s">
        <v>193</v>
      </c>
      <c r="G169" s="236"/>
      <c r="H169" s="239">
        <v>6.4000000000000004</v>
      </c>
      <c r="I169" s="240"/>
      <c r="J169" s="236"/>
      <c r="K169" s="236"/>
      <c r="L169" s="241"/>
      <c r="M169" s="242"/>
      <c r="N169" s="243"/>
      <c r="O169" s="243"/>
      <c r="P169" s="243"/>
      <c r="Q169" s="243"/>
      <c r="R169" s="243"/>
      <c r="S169" s="243"/>
      <c r="T169" s="244"/>
      <c r="U169" s="13"/>
      <c r="V169" s="13"/>
      <c r="W169" s="13"/>
      <c r="X169" s="13"/>
      <c r="Y169" s="13"/>
      <c r="Z169" s="13"/>
      <c r="AA169" s="13"/>
      <c r="AB169" s="13"/>
      <c r="AC169" s="13"/>
      <c r="AD169" s="13"/>
      <c r="AE169" s="13"/>
      <c r="AT169" s="245" t="s">
        <v>138</v>
      </c>
      <c r="AU169" s="245" t="s">
        <v>88</v>
      </c>
      <c r="AV169" s="13" t="s">
        <v>88</v>
      </c>
      <c r="AW169" s="13" t="s">
        <v>36</v>
      </c>
      <c r="AX169" s="13" t="s">
        <v>86</v>
      </c>
      <c r="AY169" s="245" t="s">
        <v>126</v>
      </c>
    </row>
    <row r="170" s="2" customFormat="1" ht="33" customHeight="1">
      <c r="A170" s="37"/>
      <c r="B170" s="38"/>
      <c r="C170" s="217" t="s">
        <v>194</v>
      </c>
      <c r="D170" s="217" t="s">
        <v>129</v>
      </c>
      <c r="E170" s="218" t="s">
        <v>195</v>
      </c>
      <c r="F170" s="219" t="s">
        <v>196</v>
      </c>
      <c r="G170" s="220" t="s">
        <v>179</v>
      </c>
      <c r="H170" s="221">
        <v>26.32</v>
      </c>
      <c r="I170" s="222"/>
      <c r="J170" s="223">
        <f>ROUND(I170*H170,2)</f>
        <v>0</v>
      </c>
      <c r="K170" s="219" t="s">
        <v>133</v>
      </c>
      <c r="L170" s="43"/>
      <c r="M170" s="224" t="s">
        <v>1</v>
      </c>
      <c r="N170" s="225" t="s">
        <v>43</v>
      </c>
      <c r="O170" s="90"/>
      <c r="P170" s="226">
        <f>O170*H170</f>
        <v>0</v>
      </c>
      <c r="Q170" s="226">
        <v>0</v>
      </c>
      <c r="R170" s="226">
        <f>Q170*H170</f>
        <v>0</v>
      </c>
      <c r="S170" s="226">
        <v>0</v>
      </c>
      <c r="T170" s="227">
        <f>S170*H170</f>
        <v>0</v>
      </c>
      <c r="U170" s="37"/>
      <c r="V170" s="37"/>
      <c r="W170" s="37"/>
      <c r="X170" s="37"/>
      <c r="Y170" s="37"/>
      <c r="Z170" s="37"/>
      <c r="AA170" s="37"/>
      <c r="AB170" s="37"/>
      <c r="AC170" s="37"/>
      <c r="AD170" s="37"/>
      <c r="AE170" s="37"/>
      <c r="AR170" s="228" t="s">
        <v>134</v>
      </c>
      <c r="AT170" s="228" t="s">
        <v>129</v>
      </c>
      <c r="AU170" s="228" t="s">
        <v>88</v>
      </c>
      <c r="AY170" s="16" t="s">
        <v>126</v>
      </c>
      <c r="BE170" s="229">
        <f>IF(N170="základní",J170,0)</f>
        <v>0</v>
      </c>
      <c r="BF170" s="229">
        <f>IF(N170="snížená",J170,0)</f>
        <v>0</v>
      </c>
      <c r="BG170" s="229">
        <f>IF(N170="zákl. přenesená",J170,0)</f>
        <v>0</v>
      </c>
      <c r="BH170" s="229">
        <f>IF(N170="sníž. přenesená",J170,0)</f>
        <v>0</v>
      </c>
      <c r="BI170" s="229">
        <f>IF(N170="nulová",J170,0)</f>
        <v>0</v>
      </c>
      <c r="BJ170" s="16" t="s">
        <v>86</v>
      </c>
      <c r="BK170" s="229">
        <f>ROUND(I170*H170,2)</f>
        <v>0</v>
      </c>
      <c r="BL170" s="16" t="s">
        <v>134</v>
      </c>
      <c r="BM170" s="228" t="s">
        <v>197</v>
      </c>
    </row>
    <row r="171" s="2" customFormat="1">
      <c r="A171" s="37"/>
      <c r="B171" s="38"/>
      <c r="C171" s="39"/>
      <c r="D171" s="230" t="s">
        <v>136</v>
      </c>
      <c r="E171" s="39"/>
      <c r="F171" s="231" t="s">
        <v>198</v>
      </c>
      <c r="G171" s="39"/>
      <c r="H171" s="39"/>
      <c r="I171" s="232"/>
      <c r="J171" s="39"/>
      <c r="K171" s="39"/>
      <c r="L171" s="43"/>
      <c r="M171" s="233"/>
      <c r="N171" s="234"/>
      <c r="O171" s="90"/>
      <c r="P171" s="90"/>
      <c r="Q171" s="90"/>
      <c r="R171" s="90"/>
      <c r="S171" s="90"/>
      <c r="T171" s="91"/>
      <c r="U171" s="37"/>
      <c r="V171" s="37"/>
      <c r="W171" s="37"/>
      <c r="X171" s="37"/>
      <c r="Y171" s="37"/>
      <c r="Z171" s="37"/>
      <c r="AA171" s="37"/>
      <c r="AB171" s="37"/>
      <c r="AC171" s="37"/>
      <c r="AD171" s="37"/>
      <c r="AE171" s="37"/>
      <c r="AT171" s="16" t="s">
        <v>136</v>
      </c>
      <c r="AU171" s="16" t="s">
        <v>88</v>
      </c>
    </row>
    <row r="172" s="13" customFormat="1">
      <c r="A172" s="13"/>
      <c r="B172" s="235"/>
      <c r="C172" s="236"/>
      <c r="D172" s="230" t="s">
        <v>138</v>
      </c>
      <c r="E172" s="237" t="s">
        <v>1</v>
      </c>
      <c r="F172" s="238" t="s">
        <v>182</v>
      </c>
      <c r="G172" s="236"/>
      <c r="H172" s="239">
        <v>12</v>
      </c>
      <c r="I172" s="240"/>
      <c r="J172" s="236"/>
      <c r="K172" s="236"/>
      <c r="L172" s="241"/>
      <c r="M172" s="242"/>
      <c r="N172" s="243"/>
      <c r="O172" s="243"/>
      <c r="P172" s="243"/>
      <c r="Q172" s="243"/>
      <c r="R172" s="243"/>
      <c r="S172" s="243"/>
      <c r="T172" s="244"/>
      <c r="U172" s="13"/>
      <c r="V172" s="13"/>
      <c r="W172" s="13"/>
      <c r="X172" s="13"/>
      <c r="Y172" s="13"/>
      <c r="Z172" s="13"/>
      <c r="AA172" s="13"/>
      <c r="AB172" s="13"/>
      <c r="AC172" s="13"/>
      <c r="AD172" s="13"/>
      <c r="AE172" s="13"/>
      <c r="AT172" s="245" t="s">
        <v>138</v>
      </c>
      <c r="AU172" s="245" t="s">
        <v>88</v>
      </c>
      <c r="AV172" s="13" t="s">
        <v>88</v>
      </c>
      <c r="AW172" s="13" t="s">
        <v>36</v>
      </c>
      <c r="AX172" s="13" t="s">
        <v>78</v>
      </c>
      <c r="AY172" s="245" t="s">
        <v>126</v>
      </c>
    </row>
    <row r="173" s="13" customFormat="1">
      <c r="A173" s="13"/>
      <c r="B173" s="235"/>
      <c r="C173" s="236"/>
      <c r="D173" s="230" t="s">
        <v>138</v>
      </c>
      <c r="E173" s="237" t="s">
        <v>1</v>
      </c>
      <c r="F173" s="238" t="s">
        <v>183</v>
      </c>
      <c r="G173" s="236"/>
      <c r="H173" s="239">
        <v>5.0700000000000003</v>
      </c>
      <c r="I173" s="240"/>
      <c r="J173" s="236"/>
      <c r="K173" s="236"/>
      <c r="L173" s="241"/>
      <c r="M173" s="242"/>
      <c r="N173" s="243"/>
      <c r="O173" s="243"/>
      <c r="P173" s="243"/>
      <c r="Q173" s="243"/>
      <c r="R173" s="243"/>
      <c r="S173" s="243"/>
      <c r="T173" s="244"/>
      <c r="U173" s="13"/>
      <c r="V173" s="13"/>
      <c r="W173" s="13"/>
      <c r="X173" s="13"/>
      <c r="Y173" s="13"/>
      <c r="Z173" s="13"/>
      <c r="AA173" s="13"/>
      <c r="AB173" s="13"/>
      <c r="AC173" s="13"/>
      <c r="AD173" s="13"/>
      <c r="AE173" s="13"/>
      <c r="AT173" s="245" t="s">
        <v>138</v>
      </c>
      <c r="AU173" s="245" t="s">
        <v>88</v>
      </c>
      <c r="AV173" s="13" t="s">
        <v>88</v>
      </c>
      <c r="AW173" s="13" t="s">
        <v>36</v>
      </c>
      <c r="AX173" s="13" t="s">
        <v>78</v>
      </c>
      <c r="AY173" s="245" t="s">
        <v>126</v>
      </c>
    </row>
    <row r="174" s="13" customFormat="1">
      <c r="A174" s="13"/>
      <c r="B174" s="235"/>
      <c r="C174" s="236"/>
      <c r="D174" s="230" t="s">
        <v>138</v>
      </c>
      <c r="E174" s="237" t="s">
        <v>1</v>
      </c>
      <c r="F174" s="238" t="s">
        <v>184</v>
      </c>
      <c r="G174" s="236"/>
      <c r="H174" s="239">
        <v>0.71999999999999997</v>
      </c>
      <c r="I174" s="240"/>
      <c r="J174" s="236"/>
      <c r="K174" s="236"/>
      <c r="L174" s="241"/>
      <c r="M174" s="242"/>
      <c r="N174" s="243"/>
      <c r="O174" s="243"/>
      <c r="P174" s="243"/>
      <c r="Q174" s="243"/>
      <c r="R174" s="243"/>
      <c r="S174" s="243"/>
      <c r="T174" s="244"/>
      <c r="U174" s="13"/>
      <c r="V174" s="13"/>
      <c r="W174" s="13"/>
      <c r="X174" s="13"/>
      <c r="Y174" s="13"/>
      <c r="Z174" s="13"/>
      <c r="AA174" s="13"/>
      <c r="AB174" s="13"/>
      <c r="AC174" s="13"/>
      <c r="AD174" s="13"/>
      <c r="AE174" s="13"/>
      <c r="AT174" s="245" t="s">
        <v>138</v>
      </c>
      <c r="AU174" s="245" t="s">
        <v>88</v>
      </c>
      <c r="AV174" s="13" t="s">
        <v>88</v>
      </c>
      <c r="AW174" s="13" t="s">
        <v>36</v>
      </c>
      <c r="AX174" s="13" t="s">
        <v>78</v>
      </c>
      <c r="AY174" s="245" t="s">
        <v>126</v>
      </c>
    </row>
    <row r="175" s="13" customFormat="1">
      <c r="A175" s="13"/>
      <c r="B175" s="235"/>
      <c r="C175" s="236"/>
      <c r="D175" s="230" t="s">
        <v>138</v>
      </c>
      <c r="E175" s="237" t="s">
        <v>1</v>
      </c>
      <c r="F175" s="238" t="s">
        <v>185</v>
      </c>
      <c r="G175" s="236"/>
      <c r="H175" s="239">
        <v>0.63</v>
      </c>
      <c r="I175" s="240"/>
      <c r="J175" s="236"/>
      <c r="K175" s="236"/>
      <c r="L175" s="241"/>
      <c r="M175" s="242"/>
      <c r="N175" s="243"/>
      <c r="O175" s="243"/>
      <c r="P175" s="243"/>
      <c r="Q175" s="243"/>
      <c r="R175" s="243"/>
      <c r="S175" s="243"/>
      <c r="T175" s="244"/>
      <c r="U175" s="13"/>
      <c r="V175" s="13"/>
      <c r="W175" s="13"/>
      <c r="X175" s="13"/>
      <c r="Y175" s="13"/>
      <c r="Z175" s="13"/>
      <c r="AA175" s="13"/>
      <c r="AB175" s="13"/>
      <c r="AC175" s="13"/>
      <c r="AD175" s="13"/>
      <c r="AE175" s="13"/>
      <c r="AT175" s="245" t="s">
        <v>138</v>
      </c>
      <c r="AU175" s="245" t="s">
        <v>88</v>
      </c>
      <c r="AV175" s="13" t="s">
        <v>88</v>
      </c>
      <c r="AW175" s="13" t="s">
        <v>36</v>
      </c>
      <c r="AX175" s="13" t="s">
        <v>78</v>
      </c>
      <c r="AY175" s="245" t="s">
        <v>126</v>
      </c>
    </row>
    <row r="176" s="13" customFormat="1">
      <c r="A176" s="13"/>
      <c r="B176" s="235"/>
      <c r="C176" s="236"/>
      <c r="D176" s="230" t="s">
        <v>138</v>
      </c>
      <c r="E176" s="237" t="s">
        <v>1</v>
      </c>
      <c r="F176" s="238" t="s">
        <v>193</v>
      </c>
      <c r="G176" s="236"/>
      <c r="H176" s="239">
        <v>6.4000000000000004</v>
      </c>
      <c r="I176" s="240"/>
      <c r="J176" s="236"/>
      <c r="K176" s="236"/>
      <c r="L176" s="241"/>
      <c r="M176" s="242"/>
      <c r="N176" s="243"/>
      <c r="O176" s="243"/>
      <c r="P176" s="243"/>
      <c r="Q176" s="243"/>
      <c r="R176" s="243"/>
      <c r="S176" s="243"/>
      <c r="T176" s="244"/>
      <c r="U176" s="13"/>
      <c r="V176" s="13"/>
      <c r="W176" s="13"/>
      <c r="X176" s="13"/>
      <c r="Y176" s="13"/>
      <c r="Z176" s="13"/>
      <c r="AA176" s="13"/>
      <c r="AB176" s="13"/>
      <c r="AC176" s="13"/>
      <c r="AD176" s="13"/>
      <c r="AE176" s="13"/>
      <c r="AT176" s="245" t="s">
        <v>138</v>
      </c>
      <c r="AU176" s="245" t="s">
        <v>88</v>
      </c>
      <c r="AV176" s="13" t="s">
        <v>88</v>
      </c>
      <c r="AW176" s="13" t="s">
        <v>36</v>
      </c>
      <c r="AX176" s="13" t="s">
        <v>78</v>
      </c>
      <c r="AY176" s="245" t="s">
        <v>126</v>
      </c>
    </row>
    <row r="177" s="13" customFormat="1">
      <c r="A177" s="13"/>
      <c r="B177" s="235"/>
      <c r="C177" s="236"/>
      <c r="D177" s="230" t="s">
        <v>138</v>
      </c>
      <c r="E177" s="237" t="s">
        <v>1</v>
      </c>
      <c r="F177" s="238" t="s">
        <v>187</v>
      </c>
      <c r="G177" s="236"/>
      <c r="H177" s="239">
        <v>1.5</v>
      </c>
      <c r="I177" s="240"/>
      <c r="J177" s="236"/>
      <c r="K177" s="236"/>
      <c r="L177" s="241"/>
      <c r="M177" s="242"/>
      <c r="N177" s="243"/>
      <c r="O177" s="243"/>
      <c r="P177" s="243"/>
      <c r="Q177" s="243"/>
      <c r="R177" s="243"/>
      <c r="S177" s="243"/>
      <c r="T177" s="244"/>
      <c r="U177" s="13"/>
      <c r="V177" s="13"/>
      <c r="W177" s="13"/>
      <c r="X177" s="13"/>
      <c r="Y177" s="13"/>
      <c r="Z177" s="13"/>
      <c r="AA177" s="13"/>
      <c r="AB177" s="13"/>
      <c r="AC177" s="13"/>
      <c r="AD177" s="13"/>
      <c r="AE177" s="13"/>
      <c r="AT177" s="245" t="s">
        <v>138</v>
      </c>
      <c r="AU177" s="245" t="s">
        <v>88</v>
      </c>
      <c r="AV177" s="13" t="s">
        <v>88</v>
      </c>
      <c r="AW177" s="13" t="s">
        <v>36</v>
      </c>
      <c r="AX177" s="13" t="s">
        <v>78</v>
      </c>
      <c r="AY177" s="245" t="s">
        <v>126</v>
      </c>
    </row>
    <row r="178" s="14" customFormat="1">
      <c r="A178" s="14"/>
      <c r="B178" s="246"/>
      <c r="C178" s="247"/>
      <c r="D178" s="230" t="s">
        <v>138</v>
      </c>
      <c r="E178" s="248" t="s">
        <v>1</v>
      </c>
      <c r="F178" s="249" t="s">
        <v>156</v>
      </c>
      <c r="G178" s="247"/>
      <c r="H178" s="250">
        <v>26.32</v>
      </c>
      <c r="I178" s="251"/>
      <c r="J178" s="247"/>
      <c r="K178" s="247"/>
      <c r="L178" s="252"/>
      <c r="M178" s="253"/>
      <c r="N178" s="254"/>
      <c r="O178" s="254"/>
      <c r="P178" s="254"/>
      <c r="Q178" s="254"/>
      <c r="R178" s="254"/>
      <c r="S178" s="254"/>
      <c r="T178" s="255"/>
      <c r="U178" s="14"/>
      <c r="V178" s="14"/>
      <c r="W178" s="14"/>
      <c r="X178" s="14"/>
      <c r="Y178" s="14"/>
      <c r="Z178" s="14"/>
      <c r="AA178" s="14"/>
      <c r="AB178" s="14"/>
      <c r="AC178" s="14"/>
      <c r="AD178" s="14"/>
      <c r="AE178" s="14"/>
      <c r="AT178" s="256" t="s">
        <v>138</v>
      </c>
      <c r="AU178" s="256" t="s">
        <v>88</v>
      </c>
      <c r="AV178" s="14" t="s">
        <v>134</v>
      </c>
      <c r="AW178" s="14" t="s">
        <v>36</v>
      </c>
      <c r="AX178" s="14" t="s">
        <v>86</v>
      </c>
      <c r="AY178" s="256" t="s">
        <v>126</v>
      </c>
    </row>
    <row r="179" s="2" customFormat="1" ht="44.25" customHeight="1">
      <c r="A179" s="37"/>
      <c r="B179" s="38"/>
      <c r="C179" s="217" t="s">
        <v>199</v>
      </c>
      <c r="D179" s="217" t="s">
        <v>129</v>
      </c>
      <c r="E179" s="218" t="s">
        <v>200</v>
      </c>
      <c r="F179" s="219" t="s">
        <v>201</v>
      </c>
      <c r="G179" s="220" t="s">
        <v>179</v>
      </c>
      <c r="H179" s="221">
        <v>394.80000000000001</v>
      </c>
      <c r="I179" s="222"/>
      <c r="J179" s="223">
        <f>ROUND(I179*H179,2)</f>
        <v>0</v>
      </c>
      <c r="K179" s="219" t="s">
        <v>133</v>
      </c>
      <c r="L179" s="43"/>
      <c r="M179" s="224" t="s">
        <v>1</v>
      </c>
      <c r="N179" s="225" t="s">
        <v>43</v>
      </c>
      <c r="O179" s="90"/>
      <c r="P179" s="226">
        <f>O179*H179</f>
        <v>0</v>
      </c>
      <c r="Q179" s="226">
        <v>0</v>
      </c>
      <c r="R179" s="226">
        <f>Q179*H179</f>
        <v>0</v>
      </c>
      <c r="S179" s="226">
        <v>0</v>
      </c>
      <c r="T179" s="227">
        <f>S179*H179</f>
        <v>0</v>
      </c>
      <c r="U179" s="37"/>
      <c r="V179" s="37"/>
      <c r="W179" s="37"/>
      <c r="X179" s="37"/>
      <c r="Y179" s="37"/>
      <c r="Z179" s="37"/>
      <c r="AA179" s="37"/>
      <c r="AB179" s="37"/>
      <c r="AC179" s="37"/>
      <c r="AD179" s="37"/>
      <c r="AE179" s="37"/>
      <c r="AR179" s="228" t="s">
        <v>134</v>
      </c>
      <c r="AT179" s="228" t="s">
        <v>129</v>
      </c>
      <c r="AU179" s="228" t="s">
        <v>88</v>
      </c>
      <c r="AY179" s="16" t="s">
        <v>126</v>
      </c>
      <c r="BE179" s="229">
        <f>IF(N179="základní",J179,0)</f>
        <v>0</v>
      </c>
      <c r="BF179" s="229">
        <f>IF(N179="snížená",J179,0)</f>
        <v>0</v>
      </c>
      <c r="BG179" s="229">
        <f>IF(N179="zákl. přenesená",J179,0)</f>
        <v>0</v>
      </c>
      <c r="BH179" s="229">
        <f>IF(N179="sníž. přenesená",J179,0)</f>
        <v>0</v>
      </c>
      <c r="BI179" s="229">
        <f>IF(N179="nulová",J179,0)</f>
        <v>0</v>
      </c>
      <c r="BJ179" s="16" t="s">
        <v>86</v>
      </c>
      <c r="BK179" s="229">
        <f>ROUND(I179*H179,2)</f>
        <v>0</v>
      </c>
      <c r="BL179" s="16" t="s">
        <v>134</v>
      </c>
      <c r="BM179" s="228" t="s">
        <v>202</v>
      </c>
    </row>
    <row r="180" s="2" customFormat="1">
      <c r="A180" s="37"/>
      <c r="B180" s="38"/>
      <c r="C180" s="39"/>
      <c r="D180" s="230" t="s">
        <v>136</v>
      </c>
      <c r="E180" s="39"/>
      <c r="F180" s="231" t="s">
        <v>198</v>
      </c>
      <c r="G180" s="39"/>
      <c r="H180" s="39"/>
      <c r="I180" s="232"/>
      <c r="J180" s="39"/>
      <c r="K180" s="39"/>
      <c r="L180" s="43"/>
      <c r="M180" s="233"/>
      <c r="N180" s="234"/>
      <c r="O180" s="90"/>
      <c r="P180" s="90"/>
      <c r="Q180" s="90"/>
      <c r="R180" s="90"/>
      <c r="S180" s="90"/>
      <c r="T180" s="91"/>
      <c r="U180" s="37"/>
      <c r="V180" s="37"/>
      <c r="W180" s="37"/>
      <c r="X180" s="37"/>
      <c r="Y180" s="37"/>
      <c r="Z180" s="37"/>
      <c r="AA180" s="37"/>
      <c r="AB180" s="37"/>
      <c r="AC180" s="37"/>
      <c r="AD180" s="37"/>
      <c r="AE180" s="37"/>
      <c r="AT180" s="16" t="s">
        <v>136</v>
      </c>
      <c r="AU180" s="16" t="s">
        <v>88</v>
      </c>
    </row>
    <row r="181" s="13" customFormat="1">
      <c r="A181" s="13"/>
      <c r="B181" s="235"/>
      <c r="C181" s="236"/>
      <c r="D181" s="230" t="s">
        <v>138</v>
      </c>
      <c r="E181" s="237" t="s">
        <v>1</v>
      </c>
      <c r="F181" s="238" t="s">
        <v>203</v>
      </c>
      <c r="G181" s="236"/>
      <c r="H181" s="239">
        <v>394.80000000000001</v>
      </c>
      <c r="I181" s="240"/>
      <c r="J181" s="236"/>
      <c r="K181" s="236"/>
      <c r="L181" s="241"/>
      <c r="M181" s="242"/>
      <c r="N181" s="243"/>
      <c r="O181" s="243"/>
      <c r="P181" s="243"/>
      <c r="Q181" s="243"/>
      <c r="R181" s="243"/>
      <c r="S181" s="243"/>
      <c r="T181" s="244"/>
      <c r="U181" s="13"/>
      <c r="V181" s="13"/>
      <c r="W181" s="13"/>
      <c r="X181" s="13"/>
      <c r="Y181" s="13"/>
      <c r="Z181" s="13"/>
      <c r="AA181" s="13"/>
      <c r="AB181" s="13"/>
      <c r="AC181" s="13"/>
      <c r="AD181" s="13"/>
      <c r="AE181" s="13"/>
      <c r="AT181" s="245" t="s">
        <v>138</v>
      </c>
      <c r="AU181" s="245" t="s">
        <v>88</v>
      </c>
      <c r="AV181" s="13" t="s">
        <v>88</v>
      </c>
      <c r="AW181" s="13" t="s">
        <v>36</v>
      </c>
      <c r="AX181" s="13" t="s">
        <v>86</v>
      </c>
      <c r="AY181" s="245" t="s">
        <v>126</v>
      </c>
    </row>
    <row r="182" s="2" customFormat="1">
      <c r="A182" s="37"/>
      <c r="B182" s="38"/>
      <c r="C182" s="217" t="s">
        <v>204</v>
      </c>
      <c r="D182" s="217" t="s">
        <v>129</v>
      </c>
      <c r="E182" s="218" t="s">
        <v>205</v>
      </c>
      <c r="F182" s="219" t="s">
        <v>206</v>
      </c>
      <c r="G182" s="220" t="s">
        <v>132</v>
      </c>
      <c r="H182" s="221">
        <v>560</v>
      </c>
      <c r="I182" s="222"/>
      <c r="J182" s="223">
        <f>ROUND(I182*H182,2)</f>
        <v>0</v>
      </c>
      <c r="K182" s="219" t="s">
        <v>133</v>
      </c>
      <c r="L182" s="43"/>
      <c r="M182" s="224" t="s">
        <v>1</v>
      </c>
      <c r="N182" s="225" t="s">
        <v>43</v>
      </c>
      <c r="O182" s="90"/>
      <c r="P182" s="226">
        <f>O182*H182</f>
        <v>0</v>
      </c>
      <c r="Q182" s="226">
        <v>0</v>
      </c>
      <c r="R182" s="226">
        <f>Q182*H182</f>
        <v>0</v>
      </c>
      <c r="S182" s="226">
        <v>0</v>
      </c>
      <c r="T182" s="227">
        <f>S182*H182</f>
        <v>0</v>
      </c>
      <c r="U182" s="37"/>
      <c r="V182" s="37"/>
      <c r="W182" s="37"/>
      <c r="X182" s="37"/>
      <c r="Y182" s="37"/>
      <c r="Z182" s="37"/>
      <c r="AA182" s="37"/>
      <c r="AB182" s="37"/>
      <c r="AC182" s="37"/>
      <c r="AD182" s="37"/>
      <c r="AE182" s="37"/>
      <c r="AR182" s="228" t="s">
        <v>134</v>
      </c>
      <c r="AT182" s="228" t="s">
        <v>129</v>
      </c>
      <c r="AU182" s="228" t="s">
        <v>88</v>
      </c>
      <c r="AY182" s="16" t="s">
        <v>126</v>
      </c>
      <c r="BE182" s="229">
        <f>IF(N182="základní",J182,0)</f>
        <v>0</v>
      </c>
      <c r="BF182" s="229">
        <f>IF(N182="snížená",J182,0)</f>
        <v>0</v>
      </c>
      <c r="BG182" s="229">
        <f>IF(N182="zákl. přenesená",J182,0)</f>
        <v>0</v>
      </c>
      <c r="BH182" s="229">
        <f>IF(N182="sníž. přenesená",J182,0)</f>
        <v>0</v>
      </c>
      <c r="BI182" s="229">
        <f>IF(N182="nulová",J182,0)</f>
        <v>0</v>
      </c>
      <c r="BJ182" s="16" t="s">
        <v>86</v>
      </c>
      <c r="BK182" s="229">
        <f>ROUND(I182*H182,2)</f>
        <v>0</v>
      </c>
      <c r="BL182" s="16" t="s">
        <v>134</v>
      </c>
      <c r="BM182" s="228" t="s">
        <v>207</v>
      </c>
    </row>
    <row r="183" s="2" customFormat="1">
      <c r="A183" s="37"/>
      <c r="B183" s="38"/>
      <c r="C183" s="39"/>
      <c r="D183" s="230" t="s">
        <v>136</v>
      </c>
      <c r="E183" s="39"/>
      <c r="F183" s="231" t="s">
        <v>208</v>
      </c>
      <c r="G183" s="39"/>
      <c r="H183" s="39"/>
      <c r="I183" s="232"/>
      <c r="J183" s="39"/>
      <c r="K183" s="39"/>
      <c r="L183" s="43"/>
      <c r="M183" s="233"/>
      <c r="N183" s="234"/>
      <c r="O183" s="90"/>
      <c r="P183" s="90"/>
      <c r="Q183" s="90"/>
      <c r="R183" s="90"/>
      <c r="S183" s="90"/>
      <c r="T183" s="91"/>
      <c r="U183" s="37"/>
      <c r="V183" s="37"/>
      <c r="W183" s="37"/>
      <c r="X183" s="37"/>
      <c r="Y183" s="37"/>
      <c r="Z183" s="37"/>
      <c r="AA183" s="37"/>
      <c r="AB183" s="37"/>
      <c r="AC183" s="37"/>
      <c r="AD183" s="37"/>
      <c r="AE183" s="37"/>
      <c r="AT183" s="16" t="s">
        <v>136</v>
      </c>
      <c r="AU183" s="16" t="s">
        <v>88</v>
      </c>
    </row>
    <row r="184" s="2" customFormat="1">
      <c r="A184" s="37"/>
      <c r="B184" s="38"/>
      <c r="C184" s="217" t="s">
        <v>209</v>
      </c>
      <c r="D184" s="217" t="s">
        <v>129</v>
      </c>
      <c r="E184" s="218" t="s">
        <v>210</v>
      </c>
      <c r="F184" s="219" t="s">
        <v>211</v>
      </c>
      <c r="G184" s="220" t="s">
        <v>132</v>
      </c>
      <c r="H184" s="221">
        <v>147</v>
      </c>
      <c r="I184" s="222"/>
      <c r="J184" s="223">
        <f>ROUND(I184*H184,2)</f>
        <v>0</v>
      </c>
      <c r="K184" s="219" t="s">
        <v>133</v>
      </c>
      <c r="L184" s="43"/>
      <c r="M184" s="224" t="s">
        <v>1</v>
      </c>
      <c r="N184" s="225" t="s">
        <v>43</v>
      </c>
      <c r="O184" s="90"/>
      <c r="P184" s="226">
        <f>O184*H184</f>
        <v>0</v>
      </c>
      <c r="Q184" s="226">
        <v>0</v>
      </c>
      <c r="R184" s="226">
        <f>Q184*H184</f>
        <v>0</v>
      </c>
      <c r="S184" s="226">
        <v>0</v>
      </c>
      <c r="T184" s="227">
        <f>S184*H184</f>
        <v>0</v>
      </c>
      <c r="U184" s="37"/>
      <c r="V184" s="37"/>
      <c r="W184" s="37"/>
      <c r="X184" s="37"/>
      <c r="Y184" s="37"/>
      <c r="Z184" s="37"/>
      <c r="AA184" s="37"/>
      <c r="AB184" s="37"/>
      <c r="AC184" s="37"/>
      <c r="AD184" s="37"/>
      <c r="AE184" s="37"/>
      <c r="AR184" s="228" t="s">
        <v>134</v>
      </c>
      <c r="AT184" s="228" t="s">
        <v>129</v>
      </c>
      <c r="AU184" s="228" t="s">
        <v>88</v>
      </c>
      <c r="AY184" s="16" t="s">
        <v>126</v>
      </c>
      <c r="BE184" s="229">
        <f>IF(N184="základní",J184,0)</f>
        <v>0</v>
      </c>
      <c r="BF184" s="229">
        <f>IF(N184="snížená",J184,0)</f>
        <v>0</v>
      </c>
      <c r="BG184" s="229">
        <f>IF(N184="zákl. přenesená",J184,0)</f>
        <v>0</v>
      </c>
      <c r="BH184" s="229">
        <f>IF(N184="sníž. přenesená",J184,0)</f>
        <v>0</v>
      </c>
      <c r="BI184" s="229">
        <f>IF(N184="nulová",J184,0)</f>
        <v>0</v>
      </c>
      <c r="BJ184" s="16" t="s">
        <v>86</v>
      </c>
      <c r="BK184" s="229">
        <f>ROUND(I184*H184,2)</f>
        <v>0</v>
      </c>
      <c r="BL184" s="16" t="s">
        <v>134</v>
      </c>
      <c r="BM184" s="228" t="s">
        <v>212</v>
      </c>
    </row>
    <row r="185" s="2" customFormat="1">
      <c r="A185" s="37"/>
      <c r="B185" s="38"/>
      <c r="C185" s="39"/>
      <c r="D185" s="230" t="s">
        <v>136</v>
      </c>
      <c r="E185" s="39"/>
      <c r="F185" s="231" t="s">
        <v>213</v>
      </c>
      <c r="G185" s="39"/>
      <c r="H185" s="39"/>
      <c r="I185" s="232"/>
      <c r="J185" s="39"/>
      <c r="K185" s="39"/>
      <c r="L185" s="43"/>
      <c r="M185" s="233"/>
      <c r="N185" s="234"/>
      <c r="O185" s="90"/>
      <c r="P185" s="90"/>
      <c r="Q185" s="90"/>
      <c r="R185" s="90"/>
      <c r="S185" s="90"/>
      <c r="T185" s="91"/>
      <c r="U185" s="37"/>
      <c r="V185" s="37"/>
      <c r="W185" s="37"/>
      <c r="X185" s="37"/>
      <c r="Y185" s="37"/>
      <c r="Z185" s="37"/>
      <c r="AA185" s="37"/>
      <c r="AB185" s="37"/>
      <c r="AC185" s="37"/>
      <c r="AD185" s="37"/>
      <c r="AE185" s="37"/>
      <c r="AT185" s="16" t="s">
        <v>136</v>
      </c>
      <c r="AU185" s="16" t="s">
        <v>88</v>
      </c>
    </row>
    <row r="186" s="2" customFormat="1">
      <c r="A186" s="37"/>
      <c r="B186" s="38"/>
      <c r="C186" s="217" t="s">
        <v>214</v>
      </c>
      <c r="D186" s="217" t="s">
        <v>129</v>
      </c>
      <c r="E186" s="218" t="s">
        <v>215</v>
      </c>
      <c r="F186" s="219" t="s">
        <v>216</v>
      </c>
      <c r="G186" s="220" t="s">
        <v>132</v>
      </c>
      <c r="H186" s="221">
        <v>147</v>
      </c>
      <c r="I186" s="222"/>
      <c r="J186" s="223">
        <f>ROUND(I186*H186,2)</f>
        <v>0</v>
      </c>
      <c r="K186" s="219" t="s">
        <v>133</v>
      </c>
      <c r="L186" s="43"/>
      <c r="M186" s="224" t="s">
        <v>1</v>
      </c>
      <c r="N186" s="225" t="s">
        <v>43</v>
      </c>
      <c r="O186" s="90"/>
      <c r="P186" s="226">
        <f>O186*H186</f>
        <v>0</v>
      </c>
      <c r="Q186" s="226">
        <v>0</v>
      </c>
      <c r="R186" s="226">
        <f>Q186*H186</f>
        <v>0</v>
      </c>
      <c r="S186" s="226">
        <v>0</v>
      </c>
      <c r="T186" s="227">
        <f>S186*H186</f>
        <v>0</v>
      </c>
      <c r="U186" s="37"/>
      <c r="V186" s="37"/>
      <c r="W186" s="37"/>
      <c r="X186" s="37"/>
      <c r="Y186" s="37"/>
      <c r="Z186" s="37"/>
      <c r="AA186" s="37"/>
      <c r="AB186" s="37"/>
      <c r="AC186" s="37"/>
      <c r="AD186" s="37"/>
      <c r="AE186" s="37"/>
      <c r="AR186" s="228" t="s">
        <v>134</v>
      </c>
      <c r="AT186" s="228" t="s">
        <v>129</v>
      </c>
      <c r="AU186" s="228" t="s">
        <v>88</v>
      </c>
      <c r="AY186" s="16" t="s">
        <v>126</v>
      </c>
      <c r="BE186" s="229">
        <f>IF(N186="základní",J186,0)</f>
        <v>0</v>
      </c>
      <c r="BF186" s="229">
        <f>IF(N186="snížená",J186,0)</f>
        <v>0</v>
      </c>
      <c r="BG186" s="229">
        <f>IF(N186="zákl. přenesená",J186,0)</f>
        <v>0</v>
      </c>
      <c r="BH186" s="229">
        <f>IF(N186="sníž. přenesená",J186,0)</f>
        <v>0</v>
      </c>
      <c r="BI186" s="229">
        <f>IF(N186="nulová",J186,0)</f>
        <v>0</v>
      </c>
      <c r="BJ186" s="16" t="s">
        <v>86</v>
      </c>
      <c r="BK186" s="229">
        <f>ROUND(I186*H186,2)</f>
        <v>0</v>
      </c>
      <c r="BL186" s="16" t="s">
        <v>134</v>
      </c>
      <c r="BM186" s="228" t="s">
        <v>217</v>
      </c>
    </row>
    <row r="187" s="2" customFormat="1">
      <c r="A187" s="37"/>
      <c r="B187" s="38"/>
      <c r="C187" s="39"/>
      <c r="D187" s="230" t="s">
        <v>136</v>
      </c>
      <c r="E187" s="39"/>
      <c r="F187" s="231" t="s">
        <v>218</v>
      </c>
      <c r="G187" s="39"/>
      <c r="H187" s="39"/>
      <c r="I187" s="232"/>
      <c r="J187" s="39"/>
      <c r="K187" s="39"/>
      <c r="L187" s="43"/>
      <c r="M187" s="233"/>
      <c r="N187" s="234"/>
      <c r="O187" s="90"/>
      <c r="P187" s="90"/>
      <c r="Q187" s="90"/>
      <c r="R187" s="90"/>
      <c r="S187" s="90"/>
      <c r="T187" s="91"/>
      <c r="U187" s="37"/>
      <c r="V187" s="37"/>
      <c r="W187" s="37"/>
      <c r="X187" s="37"/>
      <c r="Y187" s="37"/>
      <c r="Z187" s="37"/>
      <c r="AA187" s="37"/>
      <c r="AB187" s="37"/>
      <c r="AC187" s="37"/>
      <c r="AD187" s="37"/>
      <c r="AE187" s="37"/>
      <c r="AT187" s="16" t="s">
        <v>136</v>
      </c>
      <c r="AU187" s="16" t="s">
        <v>88</v>
      </c>
    </row>
    <row r="188" s="2" customFormat="1" ht="16.5" customHeight="1">
      <c r="A188" s="37"/>
      <c r="B188" s="38"/>
      <c r="C188" s="257" t="s">
        <v>8</v>
      </c>
      <c r="D188" s="257" t="s">
        <v>219</v>
      </c>
      <c r="E188" s="258" t="s">
        <v>220</v>
      </c>
      <c r="F188" s="259" t="s">
        <v>221</v>
      </c>
      <c r="G188" s="260" t="s">
        <v>222</v>
      </c>
      <c r="H188" s="261">
        <v>3</v>
      </c>
      <c r="I188" s="262"/>
      <c r="J188" s="263">
        <f>ROUND(I188*H188,2)</f>
        <v>0</v>
      </c>
      <c r="K188" s="259" t="s">
        <v>133</v>
      </c>
      <c r="L188" s="264"/>
      <c r="M188" s="265" t="s">
        <v>1</v>
      </c>
      <c r="N188" s="266" t="s">
        <v>43</v>
      </c>
      <c r="O188" s="90"/>
      <c r="P188" s="226">
        <f>O188*H188</f>
        <v>0</v>
      </c>
      <c r="Q188" s="226">
        <v>0.001</v>
      </c>
      <c r="R188" s="226">
        <f>Q188*H188</f>
        <v>0.0030000000000000001</v>
      </c>
      <c r="S188" s="226">
        <v>0</v>
      </c>
      <c r="T188" s="227">
        <f>S188*H188</f>
        <v>0</v>
      </c>
      <c r="U188" s="37"/>
      <c r="V188" s="37"/>
      <c r="W188" s="37"/>
      <c r="X188" s="37"/>
      <c r="Y188" s="37"/>
      <c r="Z188" s="37"/>
      <c r="AA188" s="37"/>
      <c r="AB188" s="37"/>
      <c r="AC188" s="37"/>
      <c r="AD188" s="37"/>
      <c r="AE188" s="37"/>
      <c r="AR188" s="228" t="s">
        <v>168</v>
      </c>
      <c r="AT188" s="228" t="s">
        <v>219</v>
      </c>
      <c r="AU188" s="228" t="s">
        <v>88</v>
      </c>
      <c r="AY188" s="16" t="s">
        <v>126</v>
      </c>
      <c r="BE188" s="229">
        <f>IF(N188="základní",J188,0)</f>
        <v>0</v>
      </c>
      <c r="BF188" s="229">
        <f>IF(N188="snížená",J188,0)</f>
        <v>0</v>
      </c>
      <c r="BG188" s="229">
        <f>IF(N188="zákl. přenesená",J188,0)</f>
        <v>0</v>
      </c>
      <c r="BH188" s="229">
        <f>IF(N188="sníž. přenesená",J188,0)</f>
        <v>0</v>
      </c>
      <c r="BI188" s="229">
        <f>IF(N188="nulová",J188,0)</f>
        <v>0</v>
      </c>
      <c r="BJ188" s="16" t="s">
        <v>86</v>
      </c>
      <c r="BK188" s="229">
        <f>ROUND(I188*H188,2)</f>
        <v>0</v>
      </c>
      <c r="BL188" s="16" t="s">
        <v>134</v>
      </c>
      <c r="BM188" s="228" t="s">
        <v>223</v>
      </c>
    </row>
    <row r="189" s="12" customFormat="1" ht="22.8" customHeight="1">
      <c r="A189" s="12"/>
      <c r="B189" s="201"/>
      <c r="C189" s="202"/>
      <c r="D189" s="203" t="s">
        <v>77</v>
      </c>
      <c r="E189" s="215" t="s">
        <v>88</v>
      </c>
      <c r="F189" s="215" t="s">
        <v>224</v>
      </c>
      <c r="G189" s="202"/>
      <c r="H189" s="202"/>
      <c r="I189" s="205"/>
      <c r="J189" s="216">
        <f>BK189</f>
        <v>0</v>
      </c>
      <c r="K189" s="202"/>
      <c r="L189" s="207"/>
      <c r="M189" s="208"/>
      <c r="N189" s="209"/>
      <c r="O189" s="209"/>
      <c r="P189" s="210">
        <f>SUM(P190:P192)</f>
        <v>0</v>
      </c>
      <c r="Q189" s="209"/>
      <c r="R189" s="210">
        <f>SUM(R190:R192)</f>
        <v>1.4214941999999999</v>
      </c>
      <c r="S189" s="209"/>
      <c r="T189" s="211">
        <f>SUM(T190:T192)</f>
        <v>0</v>
      </c>
      <c r="U189" s="12"/>
      <c r="V189" s="12"/>
      <c r="W189" s="12"/>
      <c r="X189" s="12"/>
      <c r="Y189" s="12"/>
      <c r="Z189" s="12"/>
      <c r="AA189" s="12"/>
      <c r="AB189" s="12"/>
      <c r="AC189" s="12"/>
      <c r="AD189" s="12"/>
      <c r="AE189" s="12"/>
      <c r="AR189" s="212" t="s">
        <v>86</v>
      </c>
      <c r="AT189" s="213" t="s">
        <v>77</v>
      </c>
      <c r="AU189" s="213" t="s">
        <v>86</v>
      </c>
      <c r="AY189" s="212" t="s">
        <v>126</v>
      </c>
      <c r="BK189" s="214">
        <f>SUM(BK190:BK192)</f>
        <v>0</v>
      </c>
    </row>
    <row r="190" s="2" customFormat="1" ht="16.5" customHeight="1">
      <c r="A190" s="37"/>
      <c r="B190" s="38"/>
      <c r="C190" s="217" t="s">
        <v>225</v>
      </c>
      <c r="D190" s="217" t="s">
        <v>129</v>
      </c>
      <c r="E190" s="218" t="s">
        <v>226</v>
      </c>
      <c r="F190" s="219" t="s">
        <v>227</v>
      </c>
      <c r="G190" s="220" t="s">
        <v>179</v>
      </c>
      <c r="H190" s="221">
        <v>0.63</v>
      </c>
      <c r="I190" s="222"/>
      <c r="J190" s="223">
        <f>ROUND(I190*H190,2)</f>
        <v>0</v>
      </c>
      <c r="K190" s="219" t="s">
        <v>133</v>
      </c>
      <c r="L190" s="43"/>
      <c r="M190" s="224" t="s">
        <v>1</v>
      </c>
      <c r="N190" s="225" t="s">
        <v>43</v>
      </c>
      <c r="O190" s="90"/>
      <c r="P190" s="226">
        <f>O190*H190</f>
        <v>0</v>
      </c>
      <c r="Q190" s="226">
        <v>2.2563399999999998</v>
      </c>
      <c r="R190" s="226">
        <f>Q190*H190</f>
        <v>1.4214941999999999</v>
      </c>
      <c r="S190" s="226">
        <v>0</v>
      </c>
      <c r="T190" s="227">
        <f>S190*H190</f>
        <v>0</v>
      </c>
      <c r="U190" s="37"/>
      <c r="V190" s="37"/>
      <c r="W190" s="37"/>
      <c r="X190" s="37"/>
      <c r="Y190" s="37"/>
      <c r="Z190" s="37"/>
      <c r="AA190" s="37"/>
      <c r="AB190" s="37"/>
      <c r="AC190" s="37"/>
      <c r="AD190" s="37"/>
      <c r="AE190" s="37"/>
      <c r="AR190" s="228" t="s">
        <v>134</v>
      </c>
      <c r="AT190" s="228" t="s">
        <v>129</v>
      </c>
      <c r="AU190" s="228" t="s">
        <v>88</v>
      </c>
      <c r="AY190" s="16" t="s">
        <v>126</v>
      </c>
      <c r="BE190" s="229">
        <f>IF(N190="základní",J190,0)</f>
        <v>0</v>
      </c>
      <c r="BF190" s="229">
        <f>IF(N190="snížená",J190,0)</f>
        <v>0</v>
      </c>
      <c r="BG190" s="229">
        <f>IF(N190="zákl. přenesená",J190,0)</f>
        <v>0</v>
      </c>
      <c r="BH190" s="229">
        <f>IF(N190="sníž. přenesená",J190,0)</f>
        <v>0</v>
      </c>
      <c r="BI190" s="229">
        <f>IF(N190="nulová",J190,0)</f>
        <v>0</v>
      </c>
      <c r="BJ190" s="16" t="s">
        <v>86</v>
      </c>
      <c r="BK190" s="229">
        <f>ROUND(I190*H190,2)</f>
        <v>0</v>
      </c>
      <c r="BL190" s="16" t="s">
        <v>134</v>
      </c>
      <c r="BM190" s="228" t="s">
        <v>228</v>
      </c>
    </row>
    <row r="191" s="2" customFormat="1">
      <c r="A191" s="37"/>
      <c r="B191" s="38"/>
      <c r="C191" s="39"/>
      <c r="D191" s="230" t="s">
        <v>136</v>
      </c>
      <c r="E191" s="39"/>
      <c r="F191" s="231" t="s">
        <v>229</v>
      </c>
      <c r="G191" s="39"/>
      <c r="H191" s="39"/>
      <c r="I191" s="232"/>
      <c r="J191" s="39"/>
      <c r="K191" s="39"/>
      <c r="L191" s="43"/>
      <c r="M191" s="233"/>
      <c r="N191" s="234"/>
      <c r="O191" s="90"/>
      <c r="P191" s="90"/>
      <c r="Q191" s="90"/>
      <c r="R191" s="90"/>
      <c r="S191" s="90"/>
      <c r="T191" s="91"/>
      <c r="U191" s="37"/>
      <c r="V191" s="37"/>
      <c r="W191" s="37"/>
      <c r="X191" s="37"/>
      <c r="Y191" s="37"/>
      <c r="Z191" s="37"/>
      <c r="AA191" s="37"/>
      <c r="AB191" s="37"/>
      <c r="AC191" s="37"/>
      <c r="AD191" s="37"/>
      <c r="AE191" s="37"/>
      <c r="AT191" s="16" t="s">
        <v>136</v>
      </c>
      <c r="AU191" s="16" t="s">
        <v>88</v>
      </c>
    </row>
    <row r="192" s="13" customFormat="1">
      <c r="A192" s="13"/>
      <c r="B192" s="235"/>
      <c r="C192" s="236"/>
      <c r="D192" s="230" t="s">
        <v>138</v>
      </c>
      <c r="E192" s="237" t="s">
        <v>1</v>
      </c>
      <c r="F192" s="238" t="s">
        <v>230</v>
      </c>
      <c r="G192" s="236"/>
      <c r="H192" s="239">
        <v>0.63</v>
      </c>
      <c r="I192" s="240"/>
      <c r="J192" s="236"/>
      <c r="K192" s="236"/>
      <c r="L192" s="241"/>
      <c r="M192" s="242"/>
      <c r="N192" s="243"/>
      <c r="O192" s="243"/>
      <c r="P192" s="243"/>
      <c r="Q192" s="243"/>
      <c r="R192" s="243"/>
      <c r="S192" s="243"/>
      <c r="T192" s="244"/>
      <c r="U192" s="13"/>
      <c r="V192" s="13"/>
      <c r="W192" s="13"/>
      <c r="X192" s="13"/>
      <c r="Y192" s="13"/>
      <c r="Z192" s="13"/>
      <c r="AA192" s="13"/>
      <c r="AB192" s="13"/>
      <c r="AC192" s="13"/>
      <c r="AD192" s="13"/>
      <c r="AE192" s="13"/>
      <c r="AT192" s="245" t="s">
        <v>138</v>
      </c>
      <c r="AU192" s="245" t="s">
        <v>88</v>
      </c>
      <c r="AV192" s="13" t="s">
        <v>88</v>
      </c>
      <c r="AW192" s="13" t="s">
        <v>36</v>
      </c>
      <c r="AX192" s="13" t="s">
        <v>86</v>
      </c>
      <c r="AY192" s="245" t="s">
        <v>126</v>
      </c>
    </row>
    <row r="193" s="12" customFormat="1" ht="22.8" customHeight="1">
      <c r="A193" s="12"/>
      <c r="B193" s="201"/>
      <c r="C193" s="202"/>
      <c r="D193" s="203" t="s">
        <v>77</v>
      </c>
      <c r="E193" s="215" t="s">
        <v>157</v>
      </c>
      <c r="F193" s="215" t="s">
        <v>231</v>
      </c>
      <c r="G193" s="202"/>
      <c r="H193" s="202"/>
      <c r="I193" s="205"/>
      <c r="J193" s="216">
        <f>BK193</f>
        <v>0</v>
      </c>
      <c r="K193" s="202"/>
      <c r="L193" s="207"/>
      <c r="M193" s="208"/>
      <c r="N193" s="209"/>
      <c r="O193" s="209"/>
      <c r="P193" s="210">
        <f>SUM(P194:P230)</f>
        <v>0</v>
      </c>
      <c r="Q193" s="209"/>
      <c r="R193" s="210">
        <f>SUM(R194:R230)</f>
        <v>11.226450000000002</v>
      </c>
      <c r="S193" s="209"/>
      <c r="T193" s="211">
        <f>SUM(T194:T230)</f>
        <v>0</v>
      </c>
      <c r="U193" s="12"/>
      <c r="V193" s="12"/>
      <c r="W193" s="12"/>
      <c r="X193" s="12"/>
      <c r="Y193" s="12"/>
      <c r="Z193" s="12"/>
      <c r="AA193" s="12"/>
      <c r="AB193" s="12"/>
      <c r="AC193" s="12"/>
      <c r="AD193" s="12"/>
      <c r="AE193" s="12"/>
      <c r="AR193" s="212" t="s">
        <v>86</v>
      </c>
      <c r="AT193" s="213" t="s">
        <v>77</v>
      </c>
      <c r="AU193" s="213" t="s">
        <v>86</v>
      </c>
      <c r="AY193" s="212" t="s">
        <v>126</v>
      </c>
      <c r="BK193" s="214">
        <f>SUM(BK194:BK230)</f>
        <v>0</v>
      </c>
    </row>
    <row r="194" s="2" customFormat="1" ht="16.5" customHeight="1">
      <c r="A194" s="37"/>
      <c r="B194" s="38"/>
      <c r="C194" s="217" t="s">
        <v>232</v>
      </c>
      <c r="D194" s="217" t="s">
        <v>129</v>
      </c>
      <c r="E194" s="218" t="s">
        <v>233</v>
      </c>
      <c r="F194" s="219" t="s">
        <v>234</v>
      </c>
      <c r="G194" s="220" t="s">
        <v>132</v>
      </c>
      <c r="H194" s="221">
        <v>534</v>
      </c>
      <c r="I194" s="222"/>
      <c r="J194" s="223">
        <f>ROUND(I194*H194,2)</f>
        <v>0</v>
      </c>
      <c r="K194" s="219" t="s">
        <v>133</v>
      </c>
      <c r="L194" s="43"/>
      <c r="M194" s="224" t="s">
        <v>1</v>
      </c>
      <c r="N194" s="225" t="s">
        <v>43</v>
      </c>
      <c r="O194" s="90"/>
      <c r="P194" s="226">
        <f>O194*H194</f>
        <v>0</v>
      </c>
      <c r="Q194" s="226">
        <v>0</v>
      </c>
      <c r="R194" s="226">
        <f>Q194*H194</f>
        <v>0</v>
      </c>
      <c r="S194" s="226">
        <v>0</v>
      </c>
      <c r="T194" s="227">
        <f>S194*H194</f>
        <v>0</v>
      </c>
      <c r="U194" s="37"/>
      <c r="V194" s="37"/>
      <c r="W194" s="37"/>
      <c r="X194" s="37"/>
      <c r="Y194" s="37"/>
      <c r="Z194" s="37"/>
      <c r="AA194" s="37"/>
      <c r="AB194" s="37"/>
      <c r="AC194" s="37"/>
      <c r="AD194" s="37"/>
      <c r="AE194" s="37"/>
      <c r="AR194" s="228" t="s">
        <v>134</v>
      </c>
      <c r="AT194" s="228" t="s">
        <v>129</v>
      </c>
      <c r="AU194" s="228" t="s">
        <v>88</v>
      </c>
      <c r="AY194" s="16" t="s">
        <v>126</v>
      </c>
      <c r="BE194" s="229">
        <f>IF(N194="základní",J194,0)</f>
        <v>0</v>
      </c>
      <c r="BF194" s="229">
        <f>IF(N194="snížená",J194,0)</f>
        <v>0</v>
      </c>
      <c r="BG194" s="229">
        <f>IF(N194="zákl. přenesená",J194,0)</f>
        <v>0</v>
      </c>
      <c r="BH194" s="229">
        <f>IF(N194="sníž. přenesená",J194,0)</f>
        <v>0</v>
      </c>
      <c r="BI194" s="229">
        <f>IF(N194="nulová",J194,0)</f>
        <v>0</v>
      </c>
      <c r="BJ194" s="16" t="s">
        <v>86</v>
      </c>
      <c r="BK194" s="229">
        <f>ROUND(I194*H194,2)</f>
        <v>0</v>
      </c>
      <c r="BL194" s="16" t="s">
        <v>134</v>
      </c>
      <c r="BM194" s="228" t="s">
        <v>235</v>
      </c>
    </row>
    <row r="195" s="13" customFormat="1">
      <c r="A195" s="13"/>
      <c r="B195" s="235"/>
      <c r="C195" s="236"/>
      <c r="D195" s="230" t="s">
        <v>138</v>
      </c>
      <c r="E195" s="237" t="s">
        <v>1</v>
      </c>
      <c r="F195" s="238" t="s">
        <v>236</v>
      </c>
      <c r="G195" s="236"/>
      <c r="H195" s="239">
        <v>486</v>
      </c>
      <c r="I195" s="240"/>
      <c r="J195" s="236"/>
      <c r="K195" s="236"/>
      <c r="L195" s="241"/>
      <c r="M195" s="242"/>
      <c r="N195" s="243"/>
      <c r="O195" s="243"/>
      <c r="P195" s="243"/>
      <c r="Q195" s="243"/>
      <c r="R195" s="243"/>
      <c r="S195" s="243"/>
      <c r="T195" s="244"/>
      <c r="U195" s="13"/>
      <c r="V195" s="13"/>
      <c r="W195" s="13"/>
      <c r="X195" s="13"/>
      <c r="Y195" s="13"/>
      <c r="Z195" s="13"/>
      <c r="AA195" s="13"/>
      <c r="AB195" s="13"/>
      <c r="AC195" s="13"/>
      <c r="AD195" s="13"/>
      <c r="AE195" s="13"/>
      <c r="AT195" s="245" t="s">
        <v>138</v>
      </c>
      <c r="AU195" s="245" t="s">
        <v>88</v>
      </c>
      <c r="AV195" s="13" t="s">
        <v>88</v>
      </c>
      <c r="AW195" s="13" t="s">
        <v>36</v>
      </c>
      <c r="AX195" s="13" t="s">
        <v>78</v>
      </c>
      <c r="AY195" s="245" t="s">
        <v>126</v>
      </c>
    </row>
    <row r="196" s="13" customFormat="1">
      <c r="A196" s="13"/>
      <c r="B196" s="235"/>
      <c r="C196" s="236"/>
      <c r="D196" s="230" t="s">
        <v>138</v>
      </c>
      <c r="E196" s="237" t="s">
        <v>1</v>
      </c>
      <c r="F196" s="238" t="s">
        <v>237</v>
      </c>
      <c r="G196" s="236"/>
      <c r="H196" s="239">
        <v>35</v>
      </c>
      <c r="I196" s="240"/>
      <c r="J196" s="236"/>
      <c r="K196" s="236"/>
      <c r="L196" s="241"/>
      <c r="M196" s="242"/>
      <c r="N196" s="243"/>
      <c r="O196" s="243"/>
      <c r="P196" s="243"/>
      <c r="Q196" s="243"/>
      <c r="R196" s="243"/>
      <c r="S196" s="243"/>
      <c r="T196" s="244"/>
      <c r="U196" s="13"/>
      <c r="V196" s="13"/>
      <c r="W196" s="13"/>
      <c r="X196" s="13"/>
      <c r="Y196" s="13"/>
      <c r="Z196" s="13"/>
      <c r="AA196" s="13"/>
      <c r="AB196" s="13"/>
      <c r="AC196" s="13"/>
      <c r="AD196" s="13"/>
      <c r="AE196" s="13"/>
      <c r="AT196" s="245" t="s">
        <v>138</v>
      </c>
      <c r="AU196" s="245" t="s">
        <v>88</v>
      </c>
      <c r="AV196" s="13" t="s">
        <v>88</v>
      </c>
      <c r="AW196" s="13" t="s">
        <v>36</v>
      </c>
      <c r="AX196" s="13" t="s">
        <v>78</v>
      </c>
      <c r="AY196" s="245" t="s">
        <v>126</v>
      </c>
    </row>
    <row r="197" s="13" customFormat="1">
      <c r="A197" s="13"/>
      <c r="B197" s="235"/>
      <c r="C197" s="236"/>
      <c r="D197" s="230" t="s">
        <v>138</v>
      </c>
      <c r="E197" s="237" t="s">
        <v>1</v>
      </c>
      <c r="F197" s="238" t="s">
        <v>238</v>
      </c>
      <c r="G197" s="236"/>
      <c r="H197" s="239">
        <v>13</v>
      </c>
      <c r="I197" s="240"/>
      <c r="J197" s="236"/>
      <c r="K197" s="236"/>
      <c r="L197" s="241"/>
      <c r="M197" s="242"/>
      <c r="N197" s="243"/>
      <c r="O197" s="243"/>
      <c r="P197" s="243"/>
      <c r="Q197" s="243"/>
      <c r="R197" s="243"/>
      <c r="S197" s="243"/>
      <c r="T197" s="244"/>
      <c r="U197" s="13"/>
      <c r="V197" s="13"/>
      <c r="W197" s="13"/>
      <c r="X197" s="13"/>
      <c r="Y197" s="13"/>
      <c r="Z197" s="13"/>
      <c r="AA197" s="13"/>
      <c r="AB197" s="13"/>
      <c r="AC197" s="13"/>
      <c r="AD197" s="13"/>
      <c r="AE197" s="13"/>
      <c r="AT197" s="245" t="s">
        <v>138</v>
      </c>
      <c r="AU197" s="245" t="s">
        <v>88</v>
      </c>
      <c r="AV197" s="13" t="s">
        <v>88</v>
      </c>
      <c r="AW197" s="13" t="s">
        <v>36</v>
      </c>
      <c r="AX197" s="13" t="s">
        <v>78</v>
      </c>
      <c r="AY197" s="245" t="s">
        <v>126</v>
      </c>
    </row>
    <row r="198" s="14" customFormat="1">
      <c r="A198" s="14"/>
      <c r="B198" s="246"/>
      <c r="C198" s="247"/>
      <c r="D198" s="230" t="s">
        <v>138</v>
      </c>
      <c r="E198" s="248" t="s">
        <v>1</v>
      </c>
      <c r="F198" s="249" t="s">
        <v>156</v>
      </c>
      <c r="G198" s="247"/>
      <c r="H198" s="250">
        <v>534</v>
      </c>
      <c r="I198" s="251"/>
      <c r="J198" s="247"/>
      <c r="K198" s="247"/>
      <c r="L198" s="252"/>
      <c r="M198" s="253"/>
      <c r="N198" s="254"/>
      <c r="O198" s="254"/>
      <c r="P198" s="254"/>
      <c r="Q198" s="254"/>
      <c r="R198" s="254"/>
      <c r="S198" s="254"/>
      <c r="T198" s="255"/>
      <c r="U198" s="14"/>
      <c r="V198" s="14"/>
      <c r="W198" s="14"/>
      <c r="X198" s="14"/>
      <c r="Y198" s="14"/>
      <c r="Z198" s="14"/>
      <c r="AA198" s="14"/>
      <c r="AB198" s="14"/>
      <c r="AC198" s="14"/>
      <c r="AD198" s="14"/>
      <c r="AE198" s="14"/>
      <c r="AT198" s="256" t="s">
        <v>138</v>
      </c>
      <c r="AU198" s="256" t="s">
        <v>88</v>
      </c>
      <c r="AV198" s="14" t="s">
        <v>134</v>
      </c>
      <c r="AW198" s="14" t="s">
        <v>36</v>
      </c>
      <c r="AX198" s="14" t="s">
        <v>86</v>
      </c>
      <c r="AY198" s="256" t="s">
        <v>126</v>
      </c>
    </row>
    <row r="199" s="2" customFormat="1">
      <c r="A199" s="37"/>
      <c r="B199" s="38"/>
      <c r="C199" s="217" t="s">
        <v>239</v>
      </c>
      <c r="D199" s="217" t="s">
        <v>129</v>
      </c>
      <c r="E199" s="218" t="s">
        <v>240</v>
      </c>
      <c r="F199" s="219" t="s">
        <v>241</v>
      </c>
      <c r="G199" s="220" t="s">
        <v>132</v>
      </c>
      <c r="H199" s="221">
        <v>499</v>
      </c>
      <c r="I199" s="222"/>
      <c r="J199" s="223">
        <f>ROUND(I199*H199,2)</f>
        <v>0</v>
      </c>
      <c r="K199" s="219" t="s">
        <v>133</v>
      </c>
      <c r="L199" s="43"/>
      <c r="M199" s="224" t="s">
        <v>1</v>
      </c>
      <c r="N199" s="225" t="s">
        <v>43</v>
      </c>
      <c r="O199" s="90"/>
      <c r="P199" s="226">
        <f>O199*H199</f>
        <v>0</v>
      </c>
      <c r="Q199" s="226">
        <v>0</v>
      </c>
      <c r="R199" s="226">
        <f>Q199*H199</f>
        <v>0</v>
      </c>
      <c r="S199" s="226">
        <v>0</v>
      </c>
      <c r="T199" s="227">
        <f>S199*H199</f>
        <v>0</v>
      </c>
      <c r="U199" s="37"/>
      <c r="V199" s="37"/>
      <c r="W199" s="37"/>
      <c r="X199" s="37"/>
      <c r="Y199" s="37"/>
      <c r="Z199" s="37"/>
      <c r="AA199" s="37"/>
      <c r="AB199" s="37"/>
      <c r="AC199" s="37"/>
      <c r="AD199" s="37"/>
      <c r="AE199" s="37"/>
      <c r="AR199" s="228" t="s">
        <v>134</v>
      </c>
      <c r="AT199" s="228" t="s">
        <v>129</v>
      </c>
      <c r="AU199" s="228" t="s">
        <v>88</v>
      </c>
      <c r="AY199" s="16" t="s">
        <v>126</v>
      </c>
      <c r="BE199" s="229">
        <f>IF(N199="základní",J199,0)</f>
        <v>0</v>
      </c>
      <c r="BF199" s="229">
        <f>IF(N199="snížená",J199,0)</f>
        <v>0</v>
      </c>
      <c r="BG199" s="229">
        <f>IF(N199="zákl. přenesená",J199,0)</f>
        <v>0</v>
      </c>
      <c r="BH199" s="229">
        <f>IF(N199="sníž. přenesená",J199,0)</f>
        <v>0</v>
      </c>
      <c r="BI199" s="229">
        <f>IF(N199="nulová",J199,0)</f>
        <v>0</v>
      </c>
      <c r="BJ199" s="16" t="s">
        <v>86</v>
      </c>
      <c r="BK199" s="229">
        <f>ROUND(I199*H199,2)</f>
        <v>0</v>
      </c>
      <c r="BL199" s="16" t="s">
        <v>134</v>
      </c>
      <c r="BM199" s="228" t="s">
        <v>242</v>
      </c>
    </row>
    <row r="200" s="2" customFormat="1">
      <c r="A200" s="37"/>
      <c r="B200" s="38"/>
      <c r="C200" s="39"/>
      <c r="D200" s="230" t="s">
        <v>136</v>
      </c>
      <c r="E200" s="39"/>
      <c r="F200" s="231" t="s">
        <v>243</v>
      </c>
      <c r="G200" s="39"/>
      <c r="H200" s="39"/>
      <c r="I200" s="232"/>
      <c r="J200" s="39"/>
      <c r="K200" s="39"/>
      <c r="L200" s="43"/>
      <c r="M200" s="233"/>
      <c r="N200" s="234"/>
      <c r="O200" s="90"/>
      <c r="P200" s="90"/>
      <c r="Q200" s="90"/>
      <c r="R200" s="90"/>
      <c r="S200" s="90"/>
      <c r="T200" s="91"/>
      <c r="U200" s="37"/>
      <c r="V200" s="37"/>
      <c r="W200" s="37"/>
      <c r="X200" s="37"/>
      <c r="Y200" s="37"/>
      <c r="Z200" s="37"/>
      <c r="AA200" s="37"/>
      <c r="AB200" s="37"/>
      <c r="AC200" s="37"/>
      <c r="AD200" s="37"/>
      <c r="AE200" s="37"/>
      <c r="AT200" s="16" t="s">
        <v>136</v>
      </c>
      <c r="AU200" s="16" t="s">
        <v>88</v>
      </c>
    </row>
    <row r="201" s="13" customFormat="1">
      <c r="A201" s="13"/>
      <c r="B201" s="235"/>
      <c r="C201" s="236"/>
      <c r="D201" s="230" t="s">
        <v>138</v>
      </c>
      <c r="E201" s="237" t="s">
        <v>1</v>
      </c>
      <c r="F201" s="238" t="s">
        <v>236</v>
      </c>
      <c r="G201" s="236"/>
      <c r="H201" s="239">
        <v>486</v>
      </c>
      <c r="I201" s="240"/>
      <c r="J201" s="236"/>
      <c r="K201" s="236"/>
      <c r="L201" s="241"/>
      <c r="M201" s="242"/>
      <c r="N201" s="243"/>
      <c r="O201" s="243"/>
      <c r="P201" s="243"/>
      <c r="Q201" s="243"/>
      <c r="R201" s="243"/>
      <c r="S201" s="243"/>
      <c r="T201" s="244"/>
      <c r="U201" s="13"/>
      <c r="V201" s="13"/>
      <c r="W201" s="13"/>
      <c r="X201" s="13"/>
      <c r="Y201" s="13"/>
      <c r="Z201" s="13"/>
      <c r="AA201" s="13"/>
      <c r="AB201" s="13"/>
      <c r="AC201" s="13"/>
      <c r="AD201" s="13"/>
      <c r="AE201" s="13"/>
      <c r="AT201" s="245" t="s">
        <v>138</v>
      </c>
      <c r="AU201" s="245" t="s">
        <v>88</v>
      </c>
      <c r="AV201" s="13" t="s">
        <v>88</v>
      </c>
      <c r="AW201" s="13" t="s">
        <v>36</v>
      </c>
      <c r="AX201" s="13" t="s">
        <v>78</v>
      </c>
      <c r="AY201" s="245" t="s">
        <v>126</v>
      </c>
    </row>
    <row r="202" s="13" customFormat="1">
      <c r="A202" s="13"/>
      <c r="B202" s="235"/>
      <c r="C202" s="236"/>
      <c r="D202" s="230" t="s">
        <v>138</v>
      </c>
      <c r="E202" s="237" t="s">
        <v>1</v>
      </c>
      <c r="F202" s="238" t="s">
        <v>238</v>
      </c>
      <c r="G202" s="236"/>
      <c r="H202" s="239">
        <v>13</v>
      </c>
      <c r="I202" s="240"/>
      <c r="J202" s="236"/>
      <c r="K202" s="236"/>
      <c r="L202" s="241"/>
      <c r="M202" s="242"/>
      <c r="N202" s="243"/>
      <c r="O202" s="243"/>
      <c r="P202" s="243"/>
      <c r="Q202" s="243"/>
      <c r="R202" s="243"/>
      <c r="S202" s="243"/>
      <c r="T202" s="244"/>
      <c r="U202" s="13"/>
      <c r="V202" s="13"/>
      <c r="W202" s="13"/>
      <c r="X202" s="13"/>
      <c r="Y202" s="13"/>
      <c r="Z202" s="13"/>
      <c r="AA202" s="13"/>
      <c r="AB202" s="13"/>
      <c r="AC202" s="13"/>
      <c r="AD202" s="13"/>
      <c r="AE202" s="13"/>
      <c r="AT202" s="245" t="s">
        <v>138</v>
      </c>
      <c r="AU202" s="245" t="s">
        <v>88</v>
      </c>
      <c r="AV202" s="13" t="s">
        <v>88</v>
      </c>
      <c r="AW202" s="13" t="s">
        <v>36</v>
      </c>
      <c r="AX202" s="13" t="s">
        <v>78</v>
      </c>
      <c r="AY202" s="245" t="s">
        <v>126</v>
      </c>
    </row>
    <row r="203" s="14" customFormat="1">
      <c r="A203" s="14"/>
      <c r="B203" s="246"/>
      <c r="C203" s="247"/>
      <c r="D203" s="230" t="s">
        <v>138</v>
      </c>
      <c r="E203" s="248" t="s">
        <v>1</v>
      </c>
      <c r="F203" s="249" t="s">
        <v>156</v>
      </c>
      <c r="G203" s="247"/>
      <c r="H203" s="250">
        <v>499</v>
      </c>
      <c r="I203" s="251"/>
      <c r="J203" s="247"/>
      <c r="K203" s="247"/>
      <c r="L203" s="252"/>
      <c r="M203" s="253"/>
      <c r="N203" s="254"/>
      <c r="O203" s="254"/>
      <c r="P203" s="254"/>
      <c r="Q203" s="254"/>
      <c r="R203" s="254"/>
      <c r="S203" s="254"/>
      <c r="T203" s="255"/>
      <c r="U203" s="14"/>
      <c r="V203" s="14"/>
      <c r="W203" s="14"/>
      <c r="X203" s="14"/>
      <c r="Y203" s="14"/>
      <c r="Z203" s="14"/>
      <c r="AA203" s="14"/>
      <c r="AB203" s="14"/>
      <c r="AC203" s="14"/>
      <c r="AD203" s="14"/>
      <c r="AE203" s="14"/>
      <c r="AT203" s="256" t="s">
        <v>138</v>
      </c>
      <c r="AU203" s="256" t="s">
        <v>88</v>
      </c>
      <c r="AV203" s="14" t="s">
        <v>134</v>
      </c>
      <c r="AW203" s="14" t="s">
        <v>36</v>
      </c>
      <c r="AX203" s="14" t="s">
        <v>86</v>
      </c>
      <c r="AY203" s="256" t="s">
        <v>126</v>
      </c>
    </row>
    <row r="204" s="2" customFormat="1">
      <c r="A204" s="37"/>
      <c r="B204" s="38"/>
      <c r="C204" s="217" t="s">
        <v>244</v>
      </c>
      <c r="D204" s="217" t="s">
        <v>129</v>
      </c>
      <c r="E204" s="218" t="s">
        <v>245</v>
      </c>
      <c r="F204" s="219" t="s">
        <v>246</v>
      </c>
      <c r="G204" s="220" t="s">
        <v>132</v>
      </c>
      <c r="H204" s="221">
        <v>486</v>
      </c>
      <c r="I204" s="222"/>
      <c r="J204" s="223">
        <f>ROUND(I204*H204,2)</f>
        <v>0</v>
      </c>
      <c r="K204" s="219" t="s">
        <v>133</v>
      </c>
      <c r="L204" s="43"/>
      <c r="M204" s="224" t="s">
        <v>1</v>
      </c>
      <c r="N204" s="225" t="s">
        <v>43</v>
      </c>
      <c r="O204" s="90"/>
      <c r="P204" s="226">
        <f>O204*H204</f>
        <v>0</v>
      </c>
      <c r="Q204" s="226">
        <v>0</v>
      </c>
      <c r="R204" s="226">
        <f>Q204*H204</f>
        <v>0</v>
      </c>
      <c r="S204" s="226">
        <v>0</v>
      </c>
      <c r="T204" s="227">
        <f>S204*H204</f>
        <v>0</v>
      </c>
      <c r="U204" s="37"/>
      <c r="V204" s="37"/>
      <c r="W204" s="37"/>
      <c r="X204" s="37"/>
      <c r="Y204" s="37"/>
      <c r="Z204" s="37"/>
      <c r="AA204" s="37"/>
      <c r="AB204" s="37"/>
      <c r="AC204" s="37"/>
      <c r="AD204" s="37"/>
      <c r="AE204" s="37"/>
      <c r="AR204" s="228" t="s">
        <v>134</v>
      </c>
      <c r="AT204" s="228" t="s">
        <v>129</v>
      </c>
      <c r="AU204" s="228" t="s">
        <v>88</v>
      </c>
      <c r="AY204" s="16" t="s">
        <v>126</v>
      </c>
      <c r="BE204" s="229">
        <f>IF(N204="základní",J204,0)</f>
        <v>0</v>
      </c>
      <c r="BF204" s="229">
        <f>IF(N204="snížená",J204,0)</f>
        <v>0</v>
      </c>
      <c r="BG204" s="229">
        <f>IF(N204="zákl. přenesená",J204,0)</f>
        <v>0</v>
      </c>
      <c r="BH204" s="229">
        <f>IF(N204="sníž. přenesená",J204,0)</f>
        <v>0</v>
      </c>
      <c r="BI204" s="229">
        <f>IF(N204="nulová",J204,0)</f>
        <v>0</v>
      </c>
      <c r="BJ204" s="16" t="s">
        <v>86</v>
      </c>
      <c r="BK204" s="229">
        <f>ROUND(I204*H204,2)</f>
        <v>0</v>
      </c>
      <c r="BL204" s="16" t="s">
        <v>134</v>
      </c>
      <c r="BM204" s="228" t="s">
        <v>247</v>
      </c>
    </row>
    <row r="205" s="2" customFormat="1">
      <c r="A205" s="37"/>
      <c r="B205" s="38"/>
      <c r="C205" s="39"/>
      <c r="D205" s="230" t="s">
        <v>136</v>
      </c>
      <c r="E205" s="39"/>
      <c r="F205" s="231" t="s">
        <v>248</v>
      </c>
      <c r="G205" s="39"/>
      <c r="H205" s="39"/>
      <c r="I205" s="232"/>
      <c r="J205" s="39"/>
      <c r="K205" s="39"/>
      <c r="L205" s="43"/>
      <c r="M205" s="233"/>
      <c r="N205" s="234"/>
      <c r="O205" s="90"/>
      <c r="P205" s="90"/>
      <c r="Q205" s="90"/>
      <c r="R205" s="90"/>
      <c r="S205" s="90"/>
      <c r="T205" s="91"/>
      <c r="U205" s="37"/>
      <c r="V205" s="37"/>
      <c r="W205" s="37"/>
      <c r="X205" s="37"/>
      <c r="Y205" s="37"/>
      <c r="Z205" s="37"/>
      <c r="AA205" s="37"/>
      <c r="AB205" s="37"/>
      <c r="AC205" s="37"/>
      <c r="AD205" s="37"/>
      <c r="AE205" s="37"/>
      <c r="AT205" s="16" t="s">
        <v>136</v>
      </c>
      <c r="AU205" s="16" t="s">
        <v>88</v>
      </c>
    </row>
    <row r="206" s="2" customFormat="1" ht="33" customHeight="1">
      <c r="A206" s="37"/>
      <c r="B206" s="38"/>
      <c r="C206" s="217" t="s">
        <v>249</v>
      </c>
      <c r="D206" s="217" t="s">
        <v>129</v>
      </c>
      <c r="E206" s="218" t="s">
        <v>250</v>
      </c>
      <c r="F206" s="219" t="s">
        <v>251</v>
      </c>
      <c r="G206" s="220" t="s">
        <v>132</v>
      </c>
      <c r="H206" s="221">
        <v>486</v>
      </c>
      <c r="I206" s="222"/>
      <c r="J206" s="223">
        <f>ROUND(I206*H206,2)</f>
        <v>0</v>
      </c>
      <c r="K206" s="219" t="s">
        <v>133</v>
      </c>
      <c r="L206" s="43"/>
      <c r="M206" s="224" t="s">
        <v>1</v>
      </c>
      <c r="N206" s="225" t="s">
        <v>43</v>
      </c>
      <c r="O206" s="90"/>
      <c r="P206" s="226">
        <f>O206*H206</f>
        <v>0</v>
      </c>
      <c r="Q206" s="226">
        <v>0</v>
      </c>
      <c r="R206" s="226">
        <f>Q206*H206</f>
        <v>0</v>
      </c>
      <c r="S206" s="226">
        <v>0</v>
      </c>
      <c r="T206" s="227">
        <f>S206*H206</f>
        <v>0</v>
      </c>
      <c r="U206" s="37"/>
      <c r="V206" s="37"/>
      <c r="W206" s="37"/>
      <c r="X206" s="37"/>
      <c r="Y206" s="37"/>
      <c r="Z206" s="37"/>
      <c r="AA206" s="37"/>
      <c r="AB206" s="37"/>
      <c r="AC206" s="37"/>
      <c r="AD206" s="37"/>
      <c r="AE206" s="37"/>
      <c r="AR206" s="228" t="s">
        <v>134</v>
      </c>
      <c r="AT206" s="228" t="s">
        <v>129</v>
      </c>
      <c r="AU206" s="228" t="s">
        <v>88</v>
      </c>
      <c r="AY206" s="16" t="s">
        <v>126</v>
      </c>
      <c r="BE206" s="229">
        <f>IF(N206="základní",J206,0)</f>
        <v>0</v>
      </c>
      <c r="BF206" s="229">
        <f>IF(N206="snížená",J206,0)</f>
        <v>0</v>
      </c>
      <c r="BG206" s="229">
        <f>IF(N206="zákl. přenesená",J206,0)</f>
        <v>0</v>
      </c>
      <c r="BH206" s="229">
        <f>IF(N206="sníž. přenesená",J206,0)</f>
        <v>0</v>
      </c>
      <c r="BI206" s="229">
        <f>IF(N206="nulová",J206,0)</f>
        <v>0</v>
      </c>
      <c r="BJ206" s="16" t="s">
        <v>86</v>
      </c>
      <c r="BK206" s="229">
        <f>ROUND(I206*H206,2)</f>
        <v>0</v>
      </c>
      <c r="BL206" s="16" t="s">
        <v>134</v>
      </c>
      <c r="BM206" s="228" t="s">
        <v>252</v>
      </c>
    </row>
    <row r="207" s="2" customFormat="1">
      <c r="A207" s="37"/>
      <c r="B207" s="38"/>
      <c r="C207" s="39"/>
      <c r="D207" s="230" t="s">
        <v>136</v>
      </c>
      <c r="E207" s="39"/>
      <c r="F207" s="231" t="s">
        <v>253</v>
      </c>
      <c r="G207" s="39"/>
      <c r="H207" s="39"/>
      <c r="I207" s="232"/>
      <c r="J207" s="39"/>
      <c r="K207" s="39"/>
      <c r="L207" s="43"/>
      <c r="M207" s="233"/>
      <c r="N207" s="234"/>
      <c r="O207" s="90"/>
      <c r="P207" s="90"/>
      <c r="Q207" s="90"/>
      <c r="R207" s="90"/>
      <c r="S207" s="90"/>
      <c r="T207" s="91"/>
      <c r="U207" s="37"/>
      <c r="V207" s="37"/>
      <c r="W207" s="37"/>
      <c r="X207" s="37"/>
      <c r="Y207" s="37"/>
      <c r="Z207" s="37"/>
      <c r="AA207" s="37"/>
      <c r="AB207" s="37"/>
      <c r="AC207" s="37"/>
      <c r="AD207" s="37"/>
      <c r="AE207" s="37"/>
      <c r="AT207" s="16" t="s">
        <v>136</v>
      </c>
      <c r="AU207" s="16" t="s">
        <v>88</v>
      </c>
    </row>
    <row r="208" s="2" customFormat="1">
      <c r="A208" s="37"/>
      <c r="B208" s="38"/>
      <c r="C208" s="217" t="s">
        <v>254</v>
      </c>
      <c r="D208" s="217" t="s">
        <v>129</v>
      </c>
      <c r="E208" s="218" t="s">
        <v>255</v>
      </c>
      <c r="F208" s="219" t="s">
        <v>256</v>
      </c>
      <c r="G208" s="220" t="s">
        <v>132</v>
      </c>
      <c r="H208" s="221">
        <v>486</v>
      </c>
      <c r="I208" s="222"/>
      <c r="J208" s="223">
        <f>ROUND(I208*H208,2)</f>
        <v>0</v>
      </c>
      <c r="K208" s="219" t="s">
        <v>133</v>
      </c>
      <c r="L208" s="43"/>
      <c r="M208" s="224" t="s">
        <v>1</v>
      </c>
      <c r="N208" s="225" t="s">
        <v>43</v>
      </c>
      <c r="O208" s="90"/>
      <c r="P208" s="226">
        <f>O208*H208</f>
        <v>0</v>
      </c>
      <c r="Q208" s="226">
        <v>0</v>
      </c>
      <c r="R208" s="226">
        <f>Q208*H208</f>
        <v>0</v>
      </c>
      <c r="S208" s="226">
        <v>0</v>
      </c>
      <c r="T208" s="227">
        <f>S208*H208</f>
        <v>0</v>
      </c>
      <c r="U208" s="37"/>
      <c r="V208" s="37"/>
      <c r="W208" s="37"/>
      <c r="X208" s="37"/>
      <c r="Y208" s="37"/>
      <c r="Z208" s="37"/>
      <c r="AA208" s="37"/>
      <c r="AB208" s="37"/>
      <c r="AC208" s="37"/>
      <c r="AD208" s="37"/>
      <c r="AE208" s="37"/>
      <c r="AR208" s="228" t="s">
        <v>134</v>
      </c>
      <c r="AT208" s="228" t="s">
        <v>129</v>
      </c>
      <c r="AU208" s="228" t="s">
        <v>88</v>
      </c>
      <c r="AY208" s="16" t="s">
        <v>126</v>
      </c>
      <c r="BE208" s="229">
        <f>IF(N208="základní",J208,0)</f>
        <v>0</v>
      </c>
      <c r="BF208" s="229">
        <f>IF(N208="snížená",J208,0)</f>
        <v>0</v>
      </c>
      <c r="BG208" s="229">
        <f>IF(N208="zákl. přenesená",J208,0)</f>
        <v>0</v>
      </c>
      <c r="BH208" s="229">
        <f>IF(N208="sníž. přenesená",J208,0)</f>
        <v>0</v>
      </c>
      <c r="BI208" s="229">
        <f>IF(N208="nulová",J208,0)</f>
        <v>0</v>
      </c>
      <c r="BJ208" s="16" t="s">
        <v>86</v>
      </c>
      <c r="BK208" s="229">
        <f>ROUND(I208*H208,2)</f>
        <v>0</v>
      </c>
      <c r="BL208" s="16" t="s">
        <v>134</v>
      </c>
      <c r="BM208" s="228" t="s">
        <v>257</v>
      </c>
    </row>
    <row r="209" s="2" customFormat="1" ht="16.5" customHeight="1">
      <c r="A209" s="37"/>
      <c r="B209" s="38"/>
      <c r="C209" s="217" t="s">
        <v>258</v>
      </c>
      <c r="D209" s="217" t="s">
        <v>129</v>
      </c>
      <c r="E209" s="218" t="s">
        <v>259</v>
      </c>
      <c r="F209" s="219" t="s">
        <v>260</v>
      </c>
      <c r="G209" s="220" t="s">
        <v>132</v>
      </c>
      <c r="H209" s="221">
        <v>972</v>
      </c>
      <c r="I209" s="222"/>
      <c r="J209" s="223">
        <f>ROUND(I209*H209,2)</f>
        <v>0</v>
      </c>
      <c r="K209" s="219" t="s">
        <v>1</v>
      </c>
      <c r="L209" s="43"/>
      <c r="M209" s="224" t="s">
        <v>1</v>
      </c>
      <c r="N209" s="225" t="s">
        <v>43</v>
      </c>
      <c r="O209" s="90"/>
      <c r="P209" s="226">
        <f>O209*H209</f>
        <v>0</v>
      </c>
      <c r="Q209" s="226">
        <v>0</v>
      </c>
      <c r="R209" s="226">
        <f>Q209*H209</f>
        <v>0</v>
      </c>
      <c r="S209" s="226">
        <v>0</v>
      </c>
      <c r="T209" s="227">
        <f>S209*H209</f>
        <v>0</v>
      </c>
      <c r="U209" s="37"/>
      <c r="V209" s="37"/>
      <c r="W209" s="37"/>
      <c r="X209" s="37"/>
      <c r="Y209" s="37"/>
      <c r="Z209" s="37"/>
      <c r="AA209" s="37"/>
      <c r="AB209" s="37"/>
      <c r="AC209" s="37"/>
      <c r="AD209" s="37"/>
      <c r="AE209" s="37"/>
      <c r="AR209" s="228" t="s">
        <v>134</v>
      </c>
      <c r="AT209" s="228" t="s">
        <v>129</v>
      </c>
      <c r="AU209" s="228" t="s">
        <v>88</v>
      </c>
      <c r="AY209" s="16" t="s">
        <v>126</v>
      </c>
      <c r="BE209" s="229">
        <f>IF(N209="základní",J209,0)</f>
        <v>0</v>
      </c>
      <c r="BF209" s="229">
        <f>IF(N209="snížená",J209,0)</f>
        <v>0</v>
      </c>
      <c r="BG209" s="229">
        <f>IF(N209="zákl. přenesená",J209,0)</f>
        <v>0</v>
      </c>
      <c r="BH209" s="229">
        <f>IF(N209="sníž. přenesená",J209,0)</f>
        <v>0</v>
      </c>
      <c r="BI209" s="229">
        <f>IF(N209="nulová",J209,0)</f>
        <v>0</v>
      </c>
      <c r="BJ209" s="16" t="s">
        <v>86</v>
      </c>
      <c r="BK209" s="229">
        <f>ROUND(I209*H209,2)</f>
        <v>0</v>
      </c>
      <c r="BL209" s="16" t="s">
        <v>134</v>
      </c>
      <c r="BM209" s="228" t="s">
        <v>261</v>
      </c>
    </row>
    <row r="210" s="13" customFormat="1">
      <c r="A210" s="13"/>
      <c r="B210" s="235"/>
      <c r="C210" s="236"/>
      <c r="D210" s="230" t="s">
        <v>138</v>
      </c>
      <c r="E210" s="237" t="s">
        <v>1</v>
      </c>
      <c r="F210" s="238" t="s">
        <v>262</v>
      </c>
      <c r="G210" s="236"/>
      <c r="H210" s="239">
        <v>972</v>
      </c>
      <c r="I210" s="240"/>
      <c r="J210" s="236"/>
      <c r="K210" s="236"/>
      <c r="L210" s="241"/>
      <c r="M210" s="242"/>
      <c r="N210" s="243"/>
      <c r="O210" s="243"/>
      <c r="P210" s="243"/>
      <c r="Q210" s="243"/>
      <c r="R210" s="243"/>
      <c r="S210" s="243"/>
      <c r="T210" s="244"/>
      <c r="U210" s="13"/>
      <c r="V210" s="13"/>
      <c r="W210" s="13"/>
      <c r="X210" s="13"/>
      <c r="Y210" s="13"/>
      <c r="Z210" s="13"/>
      <c r="AA210" s="13"/>
      <c r="AB210" s="13"/>
      <c r="AC210" s="13"/>
      <c r="AD210" s="13"/>
      <c r="AE210" s="13"/>
      <c r="AT210" s="245" t="s">
        <v>138</v>
      </c>
      <c r="AU210" s="245" t="s">
        <v>88</v>
      </c>
      <c r="AV210" s="13" t="s">
        <v>88</v>
      </c>
      <c r="AW210" s="13" t="s">
        <v>36</v>
      </c>
      <c r="AX210" s="13" t="s">
        <v>86</v>
      </c>
      <c r="AY210" s="245" t="s">
        <v>126</v>
      </c>
    </row>
    <row r="211" s="2" customFormat="1" ht="33" customHeight="1">
      <c r="A211" s="37"/>
      <c r="B211" s="38"/>
      <c r="C211" s="217" t="s">
        <v>263</v>
      </c>
      <c r="D211" s="217" t="s">
        <v>129</v>
      </c>
      <c r="E211" s="218" t="s">
        <v>264</v>
      </c>
      <c r="F211" s="219" t="s">
        <v>265</v>
      </c>
      <c r="G211" s="220" t="s">
        <v>132</v>
      </c>
      <c r="H211" s="221">
        <v>486</v>
      </c>
      <c r="I211" s="222"/>
      <c r="J211" s="223">
        <f>ROUND(I211*H211,2)</f>
        <v>0</v>
      </c>
      <c r="K211" s="219" t="s">
        <v>133</v>
      </c>
      <c r="L211" s="43"/>
      <c r="M211" s="224" t="s">
        <v>1</v>
      </c>
      <c r="N211" s="225" t="s">
        <v>43</v>
      </c>
      <c r="O211" s="90"/>
      <c r="P211" s="226">
        <f>O211*H211</f>
        <v>0</v>
      </c>
      <c r="Q211" s="226">
        <v>0</v>
      </c>
      <c r="R211" s="226">
        <f>Q211*H211</f>
        <v>0</v>
      </c>
      <c r="S211" s="226">
        <v>0</v>
      </c>
      <c r="T211" s="227">
        <f>S211*H211</f>
        <v>0</v>
      </c>
      <c r="U211" s="37"/>
      <c r="V211" s="37"/>
      <c r="W211" s="37"/>
      <c r="X211" s="37"/>
      <c r="Y211" s="37"/>
      <c r="Z211" s="37"/>
      <c r="AA211" s="37"/>
      <c r="AB211" s="37"/>
      <c r="AC211" s="37"/>
      <c r="AD211" s="37"/>
      <c r="AE211" s="37"/>
      <c r="AR211" s="228" t="s">
        <v>134</v>
      </c>
      <c r="AT211" s="228" t="s">
        <v>129</v>
      </c>
      <c r="AU211" s="228" t="s">
        <v>88</v>
      </c>
      <c r="AY211" s="16" t="s">
        <v>126</v>
      </c>
      <c r="BE211" s="229">
        <f>IF(N211="základní",J211,0)</f>
        <v>0</v>
      </c>
      <c r="BF211" s="229">
        <f>IF(N211="snížená",J211,0)</f>
        <v>0</v>
      </c>
      <c r="BG211" s="229">
        <f>IF(N211="zákl. přenesená",J211,0)</f>
        <v>0</v>
      </c>
      <c r="BH211" s="229">
        <f>IF(N211="sníž. přenesená",J211,0)</f>
        <v>0</v>
      </c>
      <c r="BI211" s="229">
        <f>IF(N211="nulová",J211,0)</f>
        <v>0</v>
      </c>
      <c r="BJ211" s="16" t="s">
        <v>86</v>
      </c>
      <c r="BK211" s="229">
        <f>ROUND(I211*H211,2)</f>
        <v>0</v>
      </c>
      <c r="BL211" s="16" t="s">
        <v>134</v>
      </c>
      <c r="BM211" s="228" t="s">
        <v>266</v>
      </c>
    </row>
    <row r="212" s="2" customFormat="1">
      <c r="A212" s="37"/>
      <c r="B212" s="38"/>
      <c r="C212" s="39"/>
      <c r="D212" s="230" t="s">
        <v>136</v>
      </c>
      <c r="E212" s="39"/>
      <c r="F212" s="231" t="s">
        <v>267</v>
      </c>
      <c r="G212" s="39"/>
      <c r="H212" s="39"/>
      <c r="I212" s="232"/>
      <c r="J212" s="39"/>
      <c r="K212" s="39"/>
      <c r="L212" s="43"/>
      <c r="M212" s="233"/>
      <c r="N212" s="234"/>
      <c r="O212" s="90"/>
      <c r="P212" s="90"/>
      <c r="Q212" s="90"/>
      <c r="R212" s="90"/>
      <c r="S212" s="90"/>
      <c r="T212" s="91"/>
      <c r="U212" s="37"/>
      <c r="V212" s="37"/>
      <c r="W212" s="37"/>
      <c r="X212" s="37"/>
      <c r="Y212" s="37"/>
      <c r="Z212" s="37"/>
      <c r="AA212" s="37"/>
      <c r="AB212" s="37"/>
      <c r="AC212" s="37"/>
      <c r="AD212" s="37"/>
      <c r="AE212" s="37"/>
      <c r="AT212" s="16" t="s">
        <v>136</v>
      </c>
      <c r="AU212" s="16" t="s">
        <v>88</v>
      </c>
    </row>
    <row r="213" s="2" customFormat="1">
      <c r="A213" s="37"/>
      <c r="B213" s="38"/>
      <c r="C213" s="217" t="s">
        <v>268</v>
      </c>
      <c r="D213" s="217" t="s">
        <v>129</v>
      </c>
      <c r="E213" s="218" t="s">
        <v>269</v>
      </c>
      <c r="F213" s="219" t="s">
        <v>270</v>
      </c>
      <c r="G213" s="220" t="s">
        <v>132</v>
      </c>
      <c r="H213" s="221">
        <v>35</v>
      </c>
      <c r="I213" s="222"/>
      <c r="J213" s="223">
        <f>ROUND(I213*H213,2)</f>
        <v>0</v>
      </c>
      <c r="K213" s="219" t="s">
        <v>133</v>
      </c>
      <c r="L213" s="43"/>
      <c r="M213" s="224" t="s">
        <v>1</v>
      </c>
      <c r="N213" s="225" t="s">
        <v>43</v>
      </c>
      <c r="O213" s="90"/>
      <c r="P213" s="226">
        <f>O213*H213</f>
        <v>0</v>
      </c>
      <c r="Q213" s="226">
        <v>0.084250000000000005</v>
      </c>
      <c r="R213" s="226">
        <f>Q213*H213</f>
        <v>2.94875</v>
      </c>
      <c r="S213" s="226">
        <v>0</v>
      </c>
      <c r="T213" s="227">
        <f>S213*H213</f>
        <v>0</v>
      </c>
      <c r="U213" s="37"/>
      <c r="V213" s="37"/>
      <c r="W213" s="37"/>
      <c r="X213" s="37"/>
      <c r="Y213" s="37"/>
      <c r="Z213" s="37"/>
      <c r="AA213" s="37"/>
      <c r="AB213" s="37"/>
      <c r="AC213" s="37"/>
      <c r="AD213" s="37"/>
      <c r="AE213" s="37"/>
      <c r="AR213" s="228" t="s">
        <v>134</v>
      </c>
      <c r="AT213" s="228" t="s">
        <v>129</v>
      </c>
      <c r="AU213" s="228" t="s">
        <v>88</v>
      </c>
      <c r="AY213" s="16" t="s">
        <v>126</v>
      </c>
      <c r="BE213" s="229">
        <f>IF(N213="základní",J213,0)</f>
        <v>0</v>
      </c>
      <c r="BF213" s="229">
        <f>IF(N213="snížená",J213,0)</f>
        <v>0</v>
      </c>
      <c r="BG213" s="229">
        <f>IF(N213="zákl. přenesená",J213,0)</f>
        <v>0</v>
      </c>
      <c r="BH213" s="229">
        <f>IF(N213="sníž. přenesená",J213,0)</f>
        <v>0</v>
      </c>
      <c r="BI213" s="229">
        <f>IF(N213="nulová",J213,0)</f>
        <v>0</v>
      </c>
      <c r="BJ213" s="16" t="s">
        <v>86</v>
      </c>
      <c r="BK213" s="229">
        <f>ROUND(I213*H213,2)</f>
        <v>0</v>
      </c>
      <c r="BL213" s="16" t="s">
        <v>134</v>
      </c>
      <c r="BM213" s="228" t="s">
        <v>271</v>
      </c>
    </row>
    <row r="214" s="2" customFormat="1">
      <c r="A214" s="37"/>
      <c r="B214" s="38"/>
      <c r="C214" s="39"/>
      <c r="D214" s="230" t="s">
        <v>136</v>
      </c>
      <c r="E214" s="39"/>
      <c r="F214" s="231" t="s">
        <v>272</v>
      </c>
      <c r="G214" s="39"/>
      <c r="H214" s="39"/>
      <c r="I214" s="232"/>
      <c r="J214" s="39"/>
      <c r="K214" s="39"/>
      <c r="L214" s="43"/>
      <c r="M214" s="233"/>
      <c r="N214" s="234"/>
      <c r="O214" s="90"/>
      <c r="P214" s="90"/>
      <c r="Q214" s="90"/>
      <c r="R214" s="90"/>
      <c r="S214" s="90"/>
      <c r="T214" s="91"/>
      <c r="U214" s="37"/>
      <c r="V214" s="37"/>
      <c r="W214" s="37"/>
      <c r="X214" s="37"/>
      <c r="Y214" s="37"/>
      <c r="Z214" s="37"/>
      <c r="AA214" s="37"/>
      <c r="AB214" s="37"/>
      <c r="AC214" s="37"/>
      <c r="AD214" s="37"/>
      <c r="AE214" s="37"/>
      <c r="AT214" s="16" t="s">
        <v>136</v>
      </c>
      <c r="AU214" s="16" t="s">
        <v>88</v>
      </c>
    </row>
    <row r="215" s="13" customFormat="1">
      <c r="A215" s="13"/>
      <c r="B215" s="235"/>
      <c r="C215" s="236"/>
      <c r="D215" s="230" t="s">
        <v>138</v>
      </c>
      <c r="E215" s="237" t="s">
        <v>1</v>
      </c>
      <c r="F215" s="238" t="s">
        <v>273</v>
      </c>
      <c r="G215" s="236"/>
      <c r="H215" s="239">
        <v>3</v>
      </c>
      <c r="I215" s="240"/>
      <c r="J215" s="236"/>
      <c r="K215" s="236"/>
      <c r="L215" s="241"/>
      <c r="M215" s="242"/>
      <c r="N215" s="243"/>
      <c r="O215" s="243"/>
      <c r="P215" s="243"/>
      <c r="Q215" s="243"/>
      <c r="R215" s="243"/>
      <c r="S215" s="243"/>
      <c r="T215" s="244"/>
      <c r="U215" s="13"/>
      <c r="V215" s="13"/>
      <c r="W215" s="13"/>
      <c r="X215" s="13"/>
      <c r="Y215" s="13"/>
      <c r="Z215" s="13"/>
      <c r="AA215" s="13"/>
      <c r="AB215" s="13"/>
      <c r="AC215" s="13"/>
      <c r="AD215" s="13"/>
      <c r="AE215" s="13"/>
      <c r="AT215" s="245" t="s">
        <v>138</v>
      </c>
      <c r="AU215" s="245" t="s">
        <v>88</v>
      </c>
      <c r="AV215" s="13" t="s">
        <v>88</v>
      </c>
      <c r="AW215" s="13" t="s">
        <v>36</v>
      </c>
      <c r="AX215" s="13" t="s">
        <v>78</v>
      </c>
      <c r="AY215" s="245" t="s">
        <v>126</v>
      </c>
    </row>
    <row r="216" s="13" customFormat="1">
      <c r="A216" s="13"/>
      <c r="B216" s="235"/>
      <c r="C216" s="236"/>
      <c r="D216" s="230" t="s">
        <v>138</v>
      </c>
      <c r="E216" s="237" t="s">
        <v>1</v>
      </c>
      <c r="F216" s="238" t="s">
        <v>274</v>
      </c>
      <c r="G216" s="236"/>
      <c r="H216" s="239">
        <v>8</v>
      </c>
      <c r="I216" s="240"/>
      <c r="J216" s="236"/>
      <c r="K216" s="236"/>
      <c r="L216" s="241"/>
      <c r="M216" s="242"/>
      <c r="N216" s="243"/>
      <c r="O216" s="243"/>
      <c r="P216" s="243"/>
      <c r="Q216" s="243"/>
      <c r="R216" s="243"/>
      <c r="S216" s="243"/>
      <c r="T216" s="244"/>
      <c r="U216" s="13"/>
      <c r="V216" s="13"/>
      <c r="W216" s="13"/>
      <c r="X216" s="13"/>
      <c r="Y216" s="13"/>
      <c r="Z216" s="13"/>
      <c r="AA216" s="13"/>
      <c r="AB216" s="13"/>
      <c r="AC216" s="13"/>
      <c r="AD216" s="13"/>
      <c r="AE216" s="13"/>
      <c r="AT216" s="245" t="s">
        <v>138</v>
      </c>
      <c r="AU216" s="245" t="s">
        <v>88</v>
      </c>
      <c r="AV216" s="13" t="s">
        <v>88</v>
      </c>
      <c r="AW216" s="13" t="s">
        <v>36</v>
      </c>
      <c r="AX216" s="13" t="s">
        <v>78</v>
      </c>
      <c r="AY216" s="245" t="s">
        <v>126</v>
      </c>
    </row>
    <row r="217" s="13" customFormat="1">
      <c r="A217" s="13"/>
      <c r="B217" s="235"/>
      <c r="C217" s="236"/>
      <c r="D217" s="230" t="s">
        <v>138</v>
      </c>
      <c r="E217" s="237" t="s">
        <v>1</v>
      </c>
      <c r="F217" s="238" t="s">
        <v>275</v>
      </c>
      <c r="G217" s="236"/>
      <c r="H217" s="239">
        <v>24</v>
      </c>
      <c r="I217" s="240"/>
      <c r="J217" s="236"/>
      <c r="K217" s="236"/>
      <c r="L217" s="241"/>
      <c r="M217" s="242"/>
      <c r="N217" s="243"/>
      <c r="O217" s="243"/>
      <c r="P217" s="243"/>
      <c r="Q217" s="243"/>
      <c r="R217" s="243"/>
      <c r="S217" s="243"/>
      <c r="T217" s="244"/>
      <c r="U217" s="13"/>
      <c r="V217" s="13"/>
      <c r="W217" s="13"/>
      <c r="X217" s="13"/>
      <c r="Y217" s="13"/>
      <c r="Z217" s="13"/>
      <c r="AA217" s="13"/>
      <c r="AB217" s="13"/>
      <c r="AC217" s="13"/>
      <c r="AD217" s="13"/>
      <c r="AE217" s="13"/>
      <c r="AT217" s="245" t="s">
        <v>138</v>
      </c>
      <c r="AU217" s="245" t="s">
        <v>88</v>
      </c>
      <c r="AV217" s="13" t="s">
        <v>88</v>
      </c>
      <c r="AW217" s="13" t="s">
        <v>36</v>
      </c>
      <c r="AX217" s="13" t="s">
        <v>78</v>
      </c>
      <c r="AY217" s="245" t="s">
        <v>126</v>
      </c>
    </row>
    <row r="218" s="14" customFormat="1">
      <c r="A218" s="14"/>
      <c r="B218" s="246"/>
      <c r="C218" s="247"/>
      <c r="D218" s="230" t="s">
        <v>138</v>
      </c>
      <c r="E218" s="248" t="s">
        <v>1</v>
      </c>
      <c r="F218" s="249" t="s">
        <v>156</v>
      </c>
      <c r="G218" s="247"/>
      <c r="H218" s="250">
        <v>35</v>
      </c>
      <c r="I218" s="251"/>
      <c r="J218" s="247"/>
      <c r="K218" s="247"/>
      <c r="L218" s="252"/>
      <c r="M218" s="253"/>
      <c r="N218" s="254"/>
      <c r="O218" s="254"/>
      <c r="P218" s="254"/>
      <c r="Q218" s="254"/>
      <c r="R218" s="254"/>
      <c r="S218" s="254"/>
      <c r="T218" s="255"/>
      <c r="U218" s="14"/>
      <c r="V218" s="14"/>
      <c r="W218" s="14"/>
      <c r="X218" s="14"/>
      <c r="Y218" s="14"/>
      <c r="Z218" s="14"/>
      <c r="AA218" s="14"/>
      <c r="AB218" s="14"/>
      <c r="AC218" s="14"/>
      <c r="AD218" s="14"/>
      <c r="AE218" s="14"/>
      <c r="AT218" s="256" t="s">
        <v>138</v>
      </c>
      <c r="AU218" s="256" t="s">
        <v>88</v>
      </c>
      <c r="AV218" s="14" t="s">
        <v>134</v>
      </c>
      <c r="AW218" s="14" t="s">
        <v>36</v>
      </c>
      <c r="AX218" s="14" t="s">
        <v>86</v>
      </c>
      <c r="AY218" s="256" t="s">
        <v>126</v>
      </c>
    </row>
    <row r="219" s="2" customFormat="1">
      <c r="A219" s="37"/>
      <c r="B219" s="38"/>
      <c r="C219" s="257" t="s">
        <v>276</v>
      </c>
      <c r="D219" s="257" t="s">
        <v>219</v>
      </c>
      <c r="E219" s="258" t="s">
        <v>277</v>
      </c>
      <c r="F219" s="259" t="s">
        <v>278</v>
      </c>
      <c r="G219" s="260" t="s">
        <v>132</v>
      </c>
      <c r="H219" s="261">
        <v>3</v>
      </c>
      <c r="I219" s="262"/>
      <c r="J219" s="263">
        <f>ROUND(I219*H219,2)</f>
        <v>0</v>
      </c>
      <c r="K219" s="259" t="s">
        <v>133</v>
      </c>
      <c r="L219" s="264"/>
      <c r="M219" s="265" t="s">
        <v>1</v>
      </c>
      <c r="N219" s="266" t="s">
        <v>43</v>
      </c>
      <c r="O219" s="90"/>
      <c r="P219" s="226">
        <f>O219*H219</f>
        <v>0</v>
      </c>
      <c r="Q219" s="226">
        <v>0.13</v>
      </c>
      <c r="R219" s="226">
        <f>Q219*H219</f>
        <v>0.39000000000000001</v>
      </c>
      <c r="S219" s="226">
        <v>0</v>
      </c>
      <c r="T219" s="227">
        <f>S219*H219</f>
        <v>0</v>
      </c>
      <c r="U219" s="37"/>
      <c r="V219" s="37"/>
      <c r="W219" s="37"/>
      <c r="X219" s="37"/>
      <c r="Y219" s="37"/>
      <c r="Z219" s="37"/>
      <c r="AA219" s="37"/>
      <c r="AB219" s="37"/>
      <c r="AC219" s="37"/>
      <c r="AD219" s="37"/>
      <c r="AE219" s="37"/>
      <c r="AR219" s="228" t="s">
        <v>168</v>
      </c>
      <c r="AT219" s="228" t="s">
        <v>219</v>
      </c>
      <c r="AU219" s="228" t="s">
        <v>88</v>
      </c>
      <c r="AY219" s="16" t="s">
        <v>126</v>
      </c>
      <c r="BE219" s="229">
        <f>IF(N219="základní",J219,0)</f>
        <v>0</v>
      </c>
      <c r="BF219" s="229">
        <f>IF(N219="snížená",J219,0)</f>
        <v>0</v>
      </c>
      <c r="BG219" s="229">
        <f>IF(N219="zákl. přenesená",J219,0)</f>
        <v>0</v>
      </c>
      <c r="BH219" s="229">
        <f>IF(N219="sníž. přenesená",J219,0)</f>
        <v>0</v>
      </c>
      <c r="BI219" s="229">
        <f>IF(N219="nulová",J219,0)</f>
        <v>0</v>
      </c>
      <c r="BJ219" s="16" t="s">
        <v>86</v>
      </c>
      <c r="BK219" s="229">
        <f>ROUND(I219*H219,2)</f>
        <v>0</v>
      </c>
      <c r="BL219" s="16" t="s">
        <v>134</v>
      </c>
      <c r="BM219" s="228" t="s">
        <v>279</v>
      </c>
    </row>
    <row r="220" s="13" customFormat="1">
      <c r="A220" s="13"/>
      <c r="B220" s="235"/>
      <c r="C220" s="236"/>
      <c r="D220" s="230" t="s">
        <v>138</v>
      </c>
      <c r="E220" s="236"/>
      <c r="F220" s="238" t="s">
        <v>280</v>
      </c>
      <c r="G220" s="236"/>
      <c r="H220" s="239">
        <v>3</v>
      </c>
      <c r="I220" s="240"/>
      <c r="J220" s="236"/>
      <c r="K220" s="236"/>
      <c r="L220" s="241"/>
      <c r="M220" s="242"/>
      <c r="N220" s="243"/>
      <c r="O220" s="243"/>
      <c r="P220" s="243"/>
      <c r="Q220" s="243"/>
      <c r="R220" s="243"/>
      <c r="S220" s="243"/>
      <c r="T220" s="244"/>
      <c r="U220" s="13"/>
      <c r="V220" s="13"/>
      <c r="W220" s="13"/>
      <c r="X220" s="13"/>
      <c r="Y220" s="13"/>
      <c r="Z220" s="13"/>
      <c r="AA220" s="13"/>
      <c r="AB220" s="13"/>
      <c r="AC220" s="13"/>
      <c r="AD220" s="13"/>
      <c r="AE220" s="13"/>
      <c r="AT220" s="245" t="s">
        <v>138</v>
      </c>
      <c r="AU220" s="245" t="s">
        <v>88</v>
      </c>
      <c r="AV220" s="13" t="s">
        <v>88</v>
      </c>
      <c r="AW220" s="13" t="s">
        <v>4</v>
      </c>
      <c r="AX220" s="13" t="s">
        <v>86</v>
      </c>
      <c r="AY220" s="245" t="s">
        <v>126</v>
      </c>
    </row>
    <row r="221" s="2" customFormat="1" ht="16.5" customHeight="1">
      <c r="A221" s="37"/>
      <c r="B221" s="38"/>
      <c r="C221" s="257" t="s">
        <v>281</v>
      </c>
      <c r="D221" s="257" t="s">
        <v>219</v>
      </c>
      <c r="E221" s="258" t="s">
        <v>282</v>
      </c>
      <c r="F221" s="259" t="s">
        <v>283</v>
      </c>
      <c r="G221" s="260" t="s">
        <v>132</v>
      </c>
      <c r="H221" s="261">
        <v>6</v>
      </c>
      <c r="I221" s="262"/>
      <c r="J221" s="263">
        <f>ROUND(I221*H221,2)</f>
        <v>0</v>
      </c>
      <c r="K221" s="259" t="s">
        <v>133</v>
      </c>
      <c r="L221" s="264"/>
      <c r="M221" s="265" t="s">
        <v>1</v>
      </c>
      <c r="N221" s="266" t="s">
        <v>43</v>
      </c>
      <c r="O221" s="90"/>
      <c r="P221" s="226">
        <f>O221*H221</f>
        <v>0</v>
      </c>
      <c r="Q221" s="226">
        <v>0.13</v>
      </c>
      <c r="R221" s="226">
        <f>Q221*H221</f>
        <v>0.78000000000000003</v>
      </c>
      <c r="S221" s="226">
        <v>0</v>
      </c>
      <c r="T221" s="227">
        <f>S221*H221</f>
        <v>0</v>
      </c>
      <c r="U221" s="37"/>
      <c r="V221" s="37"/>
      <c r="W221" s="37"/>
      <c r="X221" s="37"/>
      <c r="Y221" s="37"/>
      <c r="Z221" s="37"/>
      <c r="AA221" s="37"/>
      <c r="AB221" s="37"/>
      <c r="AC221" s="37"/>
      <c r="AD221" s="37"/>
      <c r="AE221" s="37"/>
      <c r="AR221" s="228" t="s">
        <v>168</v>
      </c>
      <c r="AT221" s="228" t="s">
        <v>219</v>
      </c>
      <c r="AU221" s="228" t="s">
        <v>88</v>
      </c>
      <c r="AY221" s="16" t="s">
        <v>126</v>
      </c>
      <c r="BE221" s="229">
        <f>IF(N221="základní",J221,0)</f>
        <v>0</v>
      </c>
      <c r="BF221" s="229">
        <f>IF(N221="snížená",J221,0)</f>
        <v>0</v>
      </c>
      <c r="BG221" s="229">
        <f>IF(N221="zákl. přenesená",J221,0)</f>
        <v>0</v>
      </c>
      <c r="BH221" s="229">
        <f>IF(N221="sníž. přenesená",J221,0)</f>
        <v>0</v>
      </c>
      <c r="BI221" s="229">
        <f>IF(N221="nulová",J221,0)</f>
        <v>0</v>
      </c>
      <c r="BJ221" s="16" t="s">
        <v>86</v>
      </c>
      <c r="BK221" s="229">
        <f>ROUND(I221*H221,2)</f>
        <v>0</v>
      </c>
      <c r="BL221" s="16" t="s">
        <v>134</v>
      </c>
      <c r="BM221" s="228" t="s">
        <v>284</v>
      </c>
    </row>
    <row r="222" s="13" customFormat="1">
      <c r="A222" s="13"/>
      <c r="B222" s="235"/>
      <c r="C222" s="236"/>
      <c r="D222" s="230" t="s">
        <v>138</v>
      </c>
      <c r="E222" s="236"/>
      <c r="F222" s="238" t="s">
        <v>285</v>
      </c>
      <c r="G222" s="236"/>
      <c r="H222" s="239">
        <v>6</v>
      </c>
      <c r="I222" s="240"/>
      <c r="J222" s="236"/>
      <c r="K222" s="236"/>
      <c r="L222" s="241"/>
      <c r="M222" s="242"/>
      <c r="N222" s="243"/>
      <c r="O222" s="243"/>
      <c r="P222" s="243"/>
      <c r="Q222" s="243"/>
      <c r="R222" s="243"/>
      <c r="S222" s="243"/>
      <c r="T222" s="244"/>
      <c r="U222" s="13"/>
      <c r="V222" s="13"/>
      <c r="W222" s="13"/>
      <c r="X222" s="13"/>
      <c r="Y222" s="13"/>
      <c r="Z222" s="13"/>
      <c r="AA222" s="13"/>
      <c r="AB222" s="13"/>
      <c r="AC222" s="13"/>
      <c r="AD222" s="13"/>
      <c r="AE222" s="13"/>
      <c r="AT222" s="245" t="s">
        <v>138</v>
      </c>
      <c r="AU222" s="245" t="s">
        <v>88</v>
      </c>
      <c r="AV222" s="13" t="s">
        <v>88</v>
      </c>
      <c r="AW222" s="13" t="s">
        <v>4</v>
      </c>
      <c r="AX222" s="13" t="s">
        <v>86</v>
      </c>
      <c r="AY222" s="245" t="s">
        <v>126</v>
      </c>
    </row>
    <row r="223" s="2" customFormat="1" ht="21.75" customHeight="1">
      <c r="A223" s="37"/>
      <c r="B223" s="38"/>
      <c r="C223" s="257" t="s">
        <v>286</v>
      </c>
      <c r="D223" s="257" t="s">
        <v>219</v>
      </c>
      <c r="E223" s="258" t="s">
        <v>287</v>
      </c>
      <c r="F223" s="259" t="s">
        <v>288</v>
      </c>
      <c r="G223" s="260" t="s">
        <v>132</v>
      </c>
      <c r="H223" s="261">
        <v>24</v>
      </c>
      <c r="I223" s="262"/>
      <c r="J223" s="263">
        <f>ROUND(I223*H223,2)</f>
        <v>0</v>
      </c>
      <c r="K223" s="259" t="s">
        <v>133</v>
      </c>
      <c r="L223" s="264"/>
      <c r="M223" s="265" t="s">
        <v>1</v>
      </c>
      <c r="N223" s="266" t="s">
        <v>43</v>
      </c>
      <c r="O223" s="90"/>
      <c r="P223" s="226">
        <f>O223*H223</f>
        <v>0</v>
      </c>
      <c r="Q223" s="226">
        <v>0.13100000000000001</v>
      </c>
      <c r="R223" s="226">
        <f>Q223*H223</f>
        <v>3.1440000000000001</v>
      </c>
      <c r="S223" s="226">
        <v>0</v>
      </c>
      <c r="T223" s="227">
        <f>S223*H223</f>
        <v>0</v>
      </c>
      <c r="U223" s="37"/>
      <c r="V223" s="37"/>
      <c r="W223" s="37"/>
      <c r="X223" s="37"/>
      <c r="Y223" s="37"/>
      <c r="Z223" s="37"/>
      <c r="AA223" s="37"/>
      <c r="AB223" s="37"/>
      <c r="AC223" s="37"/>
      <c r="AD223" s="37"/>
      <c r="AE223" s="37"/>
      <c r="AR223" s="228" t="s">
        <v>168</v>
      </c>
      <c r="AT223" s="228" t="s">
        <v>219</v>
      </c>
      <c r="AU223" s="228" t="s">
        <v>88</v>
      </c>
      <c r="AY223" s="16" t="s">
        <v>126</v>
      </c>
      <c r="BE223" s="229">
        <f>IF(N223="základní",J223,0)</f>
        <v>0</v>
      </c>
      <c r="BF223" s="229">
        <f>IF(N223="snížená",J223,0)</f>
        <v>0</v>
      </c>
      <c r="BG223" s="229">
        <f>IF(N223="zákl. přenesená",J223,0)</f>
        <v>0</v>
      </c>
      <c r="BH223" s="229">
        <f>IF(N223="sníž. přenesená",J223,0)</f>
        <v>0</v>
      </c>
      <c r="BI223" s="229">
        <f>IF(N223="nulová",J223,0)</f>
        <v>0</v>
      </c>
      <c r="BJ223" s="16" t="s">
        <v>86</v>
      </c>
      <c r="BK223" s="229">
        <f>ROUND(I223*H223,2)</f>
        <v>0</v>
      </c>
      <c r="BL223" s="16" t="s">
        <v>134</v>
      </c>
      <c r="BM223" s="228" t="s">
        <v>289</v>
      </c>
    </row>
    <row r="224" s="13" customFormat="1">
      <c r="A224" s="13"/>
      <c r="B224" s="235"/>
      <c r="C224" s="236"/>
      <c r="D224" s="230" t="s">
        <v>138</v>
      </c>
      <c r="E224" s="236"/>
      <c r="F224" s="238" t="s">
        <v>290</v>
      </c>
      <c r="G224" s="236"/>
      <c r="H224" s="239">
        <v>24</v>
      </c>
      <c r="I224" s="240"/>
      <c r="J224" s="236"/>
      <c r="K224" s="236"/>
      <c r="L224" s="241"/>
      <c r="M224" s="242"/>
      <c r="N224" s="243"/>
      <c r="O224" s="243"/>
      <c r="P224" s="243"/>
      <c r="Q224" s="243"/>
      <c r="R224" s="243"/>
      <c r="S224" s="243"/>
      <c r="T224" s="244"/>
      <c r="U224" s="13"/>
      <c r="V224" s="13"/>
      <c r="W224" s="13"/>
      <c r="X224" s="13"/>
      <c r="Y224" s="13"/>
      <c r="Z224" s="13"/>
      <c r="AA224" s="13"/>
      <c r="AB224" s="13"/>
      <c r="AC224" s="13"/>
      <c r="AD224" s="13"/>
      <c r="AE224" s="13"/>
      <c r="AT224" s="245" t="s">
        <v>138</v>
      </c>
      <c r="AU224" s="245" t="s">
        <v>88</v>
      </c>
      <c r="AV224" s="13" t="s">
        <v>88</v>
      </c>
      <c r="AW224" s="13" t="s">
        <v>4</v>
      </c>
      <c r="AX224" s="13" t="s">
        <v>86</v>
      </c>
      <c r="AY224" s="245" t="s">
        <v>126</v>
      </c>
    </row>
    <row r="225" s="2" customFormat="1">
      <c r="A225" s="37"/>
      <c r="B225" s="38"/>
      <c r="C225" s="217" t="s">
        <v>291</v>
      </c>
      <c r="D225" s="217" t="s">
        <v>129</v>
      </c>
      <c r="E225" s="218" t="s">
        <v>292</v>
      </c>
      <c r="F225" s="219" t="s">
        <v>293</v>
      </c>
      <c r="G225" s="220" t="s">
        <v>132</v>
      </c>
      <c r="H225" s="221">
        <v>13</v>
      </c>
      <c r="I225" s="222"/>
      <c r="J225" s="223">
        <f>ROUND(I225*H225,2)</f>
        <v>0</v>
      </c>
      <c r="K225" s="219" t="s">
        <v>133</v>
      </c>
      <c r="L225" s="43"/>
      <c r="M225" s="224" t="s">
        <v>1</v>
      </c>
      <c r="N225" s="225" t="s">
        <v>43</v>
      </c>
      <c r="O225" s="90"/>
      <c r="P225" s="226">
        <f>O225*H225</f>
        <v>0</v>
      </c>
      <c r="Q225" s="226">
        <v>0.10362</v>
      </c>
      <c r="R225" s="226">
        <f>Q225*H225</f>
        <v>1.3470600000000002</v>
      </c>
      <c r="S225" s="226">
        <v>0</v>
      </c>
      <c r="T225" s="227">
        <f>S225*H225</f>
        <v>0</v>
      </c>
      <c r="U225" s="37"/>
      <c r="V225" s="37"/>
      <c r="W225" s="37"/>
      <c r="X225" s="37"/>
      <c r="Y225" s="37"/>
      <c r="Z225" s="37"/>
      <c r="AA225" s="37"/>
      <c r="AB225" s="37"/>
      <c r="AC225" s="37"/>
      <c r="AD225" s="37"/>
      <c r="AE225" s="37"/>
      <c r="AR225" s="228" t="s">
        <v>134</v>
      </c>
      <c r="AT225" s="228" t="s">
        <v>129</v>
      </c>
      <c r="AU225" s="228" t="s">
        <v>88</v>
      </c>
      <c r="AY225" s="16" t="s">
        <v>126</v>
      </c>
      <c r="BE225" s="229">
        <f>IF(N225="základní",J225,0)</f>
        <v>0</v>
      </c>
      <c r="BF225" s="229">
        <f>IF(N225="snížená",J225,0)</f>
        <v>0</v>
      </c>
      <c r="BG225" s="229">
        <f>IF(N225="zákl. přenesená",J225,0)</f>
        <v>0</v>
      </c>
      <c r="BH225" s="229">
        <f>IF(N225="sníž. přenesená",J225,0)</f>
        <v>0</v>
      </c>
      <c r="BI225" s="229">
        <f>IF(N225="nulová",J225,0)</f>
        <v>0</v>
      </c>
      <c r="BJ225" s="16" t="s">
        <v>86</v>
      </c>
      <c r="BK225" s="229">
        <f>ROUND(I225*H225,2)</f>
        <v>0</v>
      </c>
      <c r="BL225" s="16" t="s">
        <v>134</v>
      </c>
      <c r="BM225" s="228" t="s">
        <v>294</v>
      </c>
    </row>
    <row r="226" s="2" customFormat="1">
      <c r="A226" s="37"/>
      <c r="B226" s="38"/>
      <c r="C226" s="39"/>
      <c r="D226" s="230" t="s">
        <v>136</v>
      </c>
      <c r="E226" s="39"/>
      <c r="F226" s="231" t="s">
        <v>295</v>
      </c>
      <c r="G226" s="39"/>
      <c r="H226" s="39"/>
      <c r="I226" s="232"/>
      <c r="J226" s="39"/>
      <c r="K226" s="39"/>
      <c r="L226" s="43"/>
      <c r="M226" s="233"/>
      <c r="N226" s="234"/>
      <c r="O226" s="90"/>
      <c r="P226" s="90"/>
      <c r="Q226" s="90"/>
      <c r="R226" s="90"/>
      <c r="S226" s="90"/>
      <c r="T226" s="91"/>
      <c r="U226" s="37"/>
      <c r="V226" s="37"/>
      <c r="W226" s="37"/>
      <c r="X226" s="37"/>
      <c r="Y226" s="37"/>
      <c r="Z226" s="37"/>
      <c r="AA226" s="37"/>
      <c r="AB226" s="37"/>
      <c r="AC226" s="37"/>
      <c r="AD226" s="37"/>
      <c r="AE226" s="37"/>
      <c r="AT226" s="16" t="s">
        <v>136</v>
      </c>
      <c r="AU226" s="16" t="s">
        <v>88</v>
      </c>
    </row>
    <row r="227" s="2" customFormat="1" ht="16.5" customHeight="1">
      <c r="A227" s="37"/>
      <c r="B227" s="38"/>
      <c r="C227" s="257" t="s">
        <v>296</v>
      </c>
      <c r="D227" s="257" t="s">
        <v>219</v>
      </c>
      <c r="E227" s="258" t="s">
        <v>297</v>
      </c>
      <c r="F227" s="259" t="s">
        <v>298</v>
      </c>
      <c r="G227" s="260" t="s">
        <v>132</v>
      </c>
      <c r="H227" s="261">
        <v>2</v>
      </c>
      <c r="I227" s="262"/>
      <c r="J227" s="263">
        <f>ROUND(I227*H227,2)</f>
        <v>0</v>
      </c>
      <c r="K227" s="259" t="s">
        <v>133</v>
      </c>
      <c r="L227" s="264"/>
      <c r="M227" s="265" t="s">
        <v>1</v>
      </c>
      <c r="N227" s="266" t="s">
        <v>43</v>
      </c>
      <c r="O227" s="90"/>
      <c r="P227" s="226">
        <f>O227*H227</f>
        <v>0</v>
      </c>
      <c r="Q227" s="226">
        <v>0.13</v>
      </c>
      <c r="R227" s="226">
        <f>Q227*H227</f>
        <v>0.26000000000000001</v>
      </c>
      <c r="S227" s="226">
        <v>0</v>
      </c>
      <c r="T227" s="227">
        <f>S227*H227</f>
        <v>0</v>
      </c>
      <c r="U227" s="37"/>
      <c r="V227" s="37"/>
      <c r="W227" s="37"/>
      <c r="X227" s="37"/>
      <c r="Y227" s="37"/>
      <c r="Z227" s="37"/>
      <c r="AA227" s="37"/>
      <c r="AB227" s="37"/>
      <c r="AC227" s="37"/>
      <c r="AD227" s="37"/>
      <c r="AE227" s="37"/>
      <c r="AR227" s="228" t="s">
        <v>168</v>
      </c>
      <c r="AT227" s="228" t="s">
        <v>219</v>
      </c>
      <c r="AU227" s="228" t="s">
        <v>88</v>
      </c>
      <c r="AY227" s="16" t="s">
        <v>126</v>
      </c>
      <c r="BE227" s="229">
        <f>IF(N227="základní",J227,0)</f>
        <v>0</v>
      </c>
      <c r="BF227" s="229">
        <f>IF(N227="snížená",J227,0)</f>
        <v>0</v>
      </c>
      <c r="BG227" s="229">
        <f>IF(N227="zákl. přenesená",J227,0)</f>
        <v>0</v>
      </c>
      <c r="BH227" s="229">
        <f>IF(N227="sníž. přenesená",J227,0)</f>
        <v>0</v>
      </c>
      <c r="BI227" s="229">
        <f>IF(N227="nulová",J227,0)</f>
        <v>0</v>
      </c>
      <c r="BJ227" s="16" t="s">
        <v>86</v>
      </c>
      <c r="BK227" s="229">
        <f>ROUND(I227*H227,2)</f>
        <v>0</v>
      </c>
      <c r="BL227" s="16" t="s">
        <v>134</v>
      </c>
      <c r="BM227" s="228" t="s">
        <v>299</v>
      </c>
    </row>
    <row r="228" s="13" customFormat="1">
      <c r="A228" s="13"/>
      <c r="B228" s="235"/>
      <c r="C228" s="236"/>
      <c r="D228" s="230" t="s">
        <v>138</v>
      </c>
      <c r="E228" s="236"/>
      <c r="F228" s="238" t="s">
        <v>300</v>
      </c>
      <c r="G228" s="236"/>
      <c r="H228" s="239">
        <v>2</v>
      </c>
      <c r="I228" s="240"/>
      <c r="J228" s="236"/>
      <c r="K228" s="236"/>
      <c r="L228" s="241"/>
      <c r="M228" s="242"/>
      <c r="N228" s="243"/>
      <c r="O228" s="243"/>
      <c r="P228" s="243"/>
      <c r="Q228" s="243"/>
      <c r="R228" s="243"/>
      <c r="S228" s="243"/>
      <c r="T228" s="244"/>
      <c r="U228" s="13"/>
      <c r="V228" s="13"/>
      <c r="W228" s="13"/>
      <c r="X228" s="13"/>
      <c r="Y228" s="13"/>
      <c r="Z228" s="13"/>
      <c r="AA228" s="13"/>
      <c r="AB228" s="13"/>
      <c r="AC228" s="13"/>
      <c r="AD228" s="13"/>
      <c r="AE228" s="13"/>
      <c r="AT228" s="245" t="s">
        <v>138</v>
      </c>
      <c r="AU228" s="245" t="s">
        <v>88</v>
      </c>
      <c r="AV228" s="13" t="s">
        <v>88</v>
      </c>
      <c r="AW228" s="13" t="s">
        <v>4</v>
      </c>
      <c r="AX228" s="13" t="s">
        <v>86</v>
      </c>
      <c r="AY228" s="245" t="s">
        <v>126</v>
      </c>
    </row>
    <row r="229" s="2" customFormat="1" ht="21.75" customHeight="1">
      <c r="A229" s="37"/>
      <c r="B229" s="38"/>
      <c r="C229" s="257" t="s">
        <v>301</v>
      </c>
      <c r="D229" s="257" t="s">
        <v>219</v>
      </c>
      <c r="E229" s="258" t="s">
        <v>302</v>
      </c>
      <c r="F229" s="259" t="s">
        <v>303</v>
      </c>
      <c r="G229" s="260" t="s">
        <v>132</v>
      </c>
      <c r="H229" s="261">
        <v>13.390000000000001</v>
      </c>
      <c r="I229" s="262"/>
      <c r="J229" s="263">
        <f>ROUND(I229*H229,2)</f>
        <v>0</v>
      </c>
      <c r="K229" s="259" t="s">
        <v>133</v>
      </c>
      <c r="L229" s="264"/>
      <c r="M229" s="265" t="s">
        <v>1</v>
      </c>
      <c r="N229" s="266" t="s">
        <v>43</v>
      </c>
      <c r="O229" s="90"/>
      <c r="P229" s="226">
        <f>O229*H229</f>
        <v>0</v>
      </c>
      <c r="Q229" s="226">
        <v>0.17599999999999999</v>
      </c>
      <c r="R229" s="226">
        <f>Q229*H229</f>
        <v>2.3566400000000001</v>
      </c>
      <c r="S229" s="226">
        <v>0</v>
      </c>
      <c r="T229" s="227">
        <f>S229*H229</f>
        <v>0</v>
      </c>
      <c r="U229" s="37"/>
      <c r="V229" s="37"/>
      <c r="W229" s="37"/>
      <c r="X229" s="37"/>
      <c r="Y229" s="37"/>
      <c r="Z229" s="37"/>
      <c r="AA229" s="37"/>
      <c r="AB229" s="37"/>
      <c r="AC229" s="37"/>
      <c r="AD229" s="37"/>
      <c r="AE229" s="37"/>
      <c r="AR229" s="228" t="s">
        <v>168</v>
      </c>
      <c r="AT229" s="228" t="s">
        <v>219</v>
      </c>
      <c r="AU229" s="228" t="s">
        <v>88</v>
      </c>
      <c r="AY229" s="16" t="s">
        <v>126</v>
      </c>
      <c r="BE229" s="229">
        <f>IF(N229="základní",J229,0)</f>
        <v>0</v>
      </c>
      <c r="BF229" s="229">
        <f>IF(N229="snížená",J229,0)</f>
        <v>0</v>
      </c>
      <c r="BG229" s="229">
        <f>IF(N229="zákl. přenesená",J229,0)</f>
        <v>0</v>
      </c>
      <c r="BH229" s="229">
        <f>IF(N229="sníž. přenesená",J229,0)</f>
        <v>0</v>
      </c>
      <c r="BI229" s="229">
        <f>IF(N229="nulová",J229,0)</f>
        <v>0</v>
      </c>
      <c r="BJ229" s="16" t="s">
        <v>86</v>
      </c>
      <c r="BK229" s="229">
        <f>ROUND(I229*H229,2)</f>
        <v>0</v>
      </c>
      <c r="BL229" s="16" t="s">
        <v>134</v>
      </c>
      <c r="BM229" s="228" t="s">
        <v>304</v>
      </c>
    </row>
    <row r="230" s="13" customFormat="1">
      <c r="A230" s="13"/>
      <c r="B230" s="235"/>
      <c r="C230" s="236"/>
      <c r="D230" s="230" t="s">
        <v>138</v>
      </c>
      <c r="E230" s="236"/>
      <c r="F230" s="238" t="s">
        <v>305</v>
      </c>
      <c r="G230" s="236"/>
      <c r="H230" s="239">
        <v>13.390000000000001</v>
      </c>
      <c r="I230" s="240"/>
      <c r="J230" s="236"/>
      <c r="K230" s="236"/>
      <c r="L230" s="241"/>
      <c r="M230" s="242"/>
      <c r="N230" s="243"/>
      <c r="O230" s="243"/>
      <c r="P230" s="243"/>
      <c r="Q230" s="243"/>
      <c r="R230" s="243"/>
      <c r="S230" s="243"/>
      <c r="T230" s="244"/>
      <c r="U230" s="13"/>
      <c r="V230" s="13"/>
      <c r="W230" s="13"/>
      <c r="X230" s="13"/>
      <c r="Y230" s="13"/>
      <c r="Z230" s="13"/>
      <c r="AA230" s="13"/>
      <c r="AB230" s="13"/>
      <c r="AC230" s="13"/>
      <c r="AD230" s="13"/>
      <c r="AE230" s="13"/>
      <c r="AT230" s="245" t="s">
        <v>138</v>
      </c>
      <c r="AU230" s="245" t="s">
        <v>88</v>
      </c>
      <c r="AV230" s="13" t="s">
        <v>88</v>
      </c>
      <c r="AW230" s="13" t="s">
        <v>4</v>
      </c>
      <c r="AX230" s="13" t="s">
        <v>86</v>
      </c>
      <c r="AY230" s="245" t="s">
        <v>126</v>
      </c>
    </row>
    <row r="231" s="12" customFormat="1" ht="22.8" customHeight="1">
      <c r="A231" s="12"/>
      <c r="B231" s="201"/>
      <c r="C231" s="202"/>
      <c r="D231" s="203" t="s">
        <v>77</v>
      </c>
      <c r="E231" s="215" t="s">
        <v>168</v>
      </c>
      <c r="F231" s="215" t="s">
        <v>306</v>
      </c>
      <c r="G231" s="202"/>
      <c r="H231" s="202"/>
      <c r="I231" s="205"/>
      <c r="J231" s="216">
        <f>BK231</f>
        <v>0</v>
      </c>
      <c r="K231" s="202"/>
      <c r="L231" s="207"/>
      <c r="M231" s="208"/>
      <c r="N231" s="209"/>
      <c r="O231" s="209"/>
      <c r="P231" s="210">
        <f>SUM(P232:P242)</f>
        <v>0</v>
      </c>
      <c r="Q231" s="209"/>
      <c r="R231" s="210">
        <f>SUM(R232:R242)</f>
        <v>4.1317799999999991</v>
      </c>
      <c r="S231" s="209"/>
      <c r="T231" s="211">
        <f>SUM(T232:T242)</f>
        <v>1.3500000000000001</v>
      </c>
      <c r="U231" s="12"/>
      <c r="V231" s="12"/>
      <c r="W231" s="12"/>
      <c r="X231" s="12"/>
      <c r="Y231" s="12"/>
      <c r="Z231" s="12"/>
      <c r="AA231" s="12"/>
      <c r="AB231" s="12"/>
      <c r="AC231" s="12"/>
      <c r="AD231" s="12"/>
      <c r="AE231" s="12"/>
      <c r="AR231" s="212" t="s">
        <v>86</v>
      </c>
      <c r="AT231" s="213" t="s">
        <v>77</v>
      </c>
      <c r="AU231" s="213" t="s">
        <v>86</v>
      </c>
      <c r="AY231" s="212" t="s">
        <v>126</v>
      </c>
      <c r="BK231" s="214">
        <f>SUM(BK232:BK242)</f>
        <v>0</v>
      </c>
    </row>
    <row r="232" s="2" customFormat="1">
      <c r="A232" s="37"/>
      <c r="B232" s="38"/>
      <c r="C232" s="217" t="s">
        <v>307</v>
      </c>
      <c r="D232" s="217" t="s">
        <v>129</v>
      </c>
      <c r="E232" s="218" t="s">
        <v>308</v>
      </c>
      <c r="F232" s="219" t="s">
        <v>309</v>
      </c>
      <c r="G232" s="220" t="s">
        <v>310</v>
      </c>
      <c r="H232" s="221">
        <v>3</v>
      </c>
      <c r="I232" s="222"/>
      <c r="J232" s="223">
        <f>ROUND(I232*H232,2)</f>
        <v>0</v>
      </c>
      <c r="K232" s="219" t="s">
        <v>133</v>
      </c>
      <c r="L232" s="43"/>
      <c r="M232" s="224" t="s">
        <v>1</v>
      </c>
      <c r="N232" s="225" t="s">
        <v>43</v>
      </c>
      <c r="O232" s="90"/>
      <c r="P232" s="226">
        <f>O232*H232</f>
        <v>0</v>
      </c>
      <c r="Q232" s="226">
        <v>0.67850999999999995</v>
      </c>
      <c r="R232" s="226">
        <f>Q232*H232</f>
        <v>2.0355299999999996</v>
      </c>
      <c r="S232" s="226">
        <v>0.45000000000000001</v>
      </c>
      <c r="T232" s="227">
        <f>S232*H232</f>
        <v>1.3500000000000001</v>
      </c>
      <c r="U232" s="37"/>
      <c r="V232" s="37"/>
      <c r="W232" s="37"/>
      <c r="X232" s="37"/>
      <c r="Y232" s="37"/>
      <c r="Z232" s="37"/>
      <c r="AA232" s="37"/>
      <c r="AB232" s="37"/>
      <c r="AC232" s="37"/>
      <c r="AD232" s="37"/>
      <c r="AE232" s="37"/>
      <c r="AR232" s="228" t="s">
        <v>134</v>
      </c>
      <c r="AT232" s="228" t="s">
        <v>129</v>
      </c>
      <c r="AU232" s="228" t="s">
        <v>88</v>
      </c>
      <c r="AY232" s="16" t="s">
        <v>126</v>
      </c>
      <c r="BE232" s="229">
        <f>IF(N232="základní",J232,0)</f>
        <v>0</v>
      </c>
      <c r="BF232" s="229">
        <f>IF(N232="snížená",J232,0)</f>
        <v>0</v>
      </c>
      <c r="BG232" s="229">
        <f>IF(N232="zákl. přenesená",J232,0)</f>
        <v>0</v>
      </c>
      <c r="BH232" s="229">
        <f>IF(N232="sníž. přenesená",J232,0)</f>
        <v>0</v>
      </c>
      <c r="BI232" s="229">
        <f>IF(N232="nulová",J232,0)</f>
        <v>0</v>
      </c>
      <c r="BJ232" s="16" t="s">
        <v>86</v>
      </c>
      <c r="BK232" s="229">
        <f>ROUND(I232*H232,2)</f>
        <v>0</v>
      </c>
      <c r="BL232" s="16" t="s">
        <v>134</v>
      </c>
      <c r="BM232" s="228" t="s">
        <v>311</v>
      </c>
    </row>
    <row r="233" s="2" customFormat="1">
      <c r="A233" s="37"/>
      <c r="B233" s="38"/>
      <c r="C233" s="39"/>
      <c r="D233" s="230" t="s">
        <v>136</v>
      </c>
      <c r="E233" s="39"/>
      <c r="F233" s="231" t="s">
        <v>312</v>
      </c>
      <c r="G233" s="39"/>
      <c r="H233" s="39"/>
      <c r="I233" s="232"/>
      <c r="J233" s="39"/>
      <c r="K233" s="39"/>
      <c r="L233" s="43"/>
      <c r="M233" s="233"/>
      <c r="N233" s="234"/>
      <c r="O233" s="90"/>
      <c r="P233" s="90"/>
      <c r="Q233" s="90"/>
      <c r="R233" s="90"/>
      <c r="S233" s="90"/>
      <c r="T233" s="91"/>
      <c r="U233" s="37"/>
      <c r="V233" s="37"/>
      <c r="W233" s="37"/>
      <c r="X233" s="37"/>
      <c r="Y233" s="37"/>
      <c r="Z233" s="37"/>
      <c r="AA233" s="37"/>
      <c r="AB233" s="37"/>
      <c r="AC233" s="37"/>
      <c r="AD233" s="37"/>
      <c r="AE233" s="37"/>
      <c r="AT233" s="16" t="s">
        <v>136</v>
      </c>
      <c r="AU233" s="16" t="s">
        <v>88</v>
      </c>
    </row>
    <row r="234" s="2" customFormat="1">
      <c r="A234" s="37"/>
      <c r="B234" s="38"/>
      <c r="C234" s="217" t="s">
        <v>313</v>
      </c>
      <c r="D234" s="217" t="s">
        <v>129</v>
      </c>
      <c r="E234" s="218" t="s">
        <v>314</v>
      </c>
      <c r="F234" s="219" t="s">
        <v>315</v>
      </c>
      <c r="G234" s="220" t="s">
        <v>310</v>
      </c>
      <c r="H234" s="221">
        <v>3</v>
      </c>
      <c r="I234" s="222"/>
      <c r="J234" s="223">
        <f>ROUND(I234*H234,2)</f>
        <v>0</v>
      </c>
      <c r="K234" s="219" t="s">
        <v>133</v>
      </c>
      <c r="L234" s="43"/>
      <c r="M234" s="224" t="s">
        <v>1</v>
      </c>
      <c r="N234" s="225" t="s">
        <v>43</v>
      </c>
      <c r="O234" s="90"/>
      <c r="P234" s="226">
        <f>O234*H234</f>
        <v>0</v>
      </c>
      <c r="Q234" s="226">
        <v>0.42368</v>
      </c>
      <c r="R234" s="226">
        <f>Q234*H234</f>
        <v>1.27104</v>
      </c>
      <c r="S234" s="226">
        <v>0</v>
      </c>
      <c r="T234" s="227">
        <f>S234*H234</f>
        <v>0</v>
      </c>
      <c r="U234" s="37"/>
      <c r="V234" s="37"/>
      <c r="W234" s="37"/>
      <c r="X234" s="37"/>
      <c r="Y234" s="37"/>
      <c r="Z234" s="37"/>
      <c r="AA234" s="37"/>
      <c r="AB234" s="37"/>
      <c r="AC234" s="37"/>
      <c r="AD234" s="37"/>
      <c r="AE234" s="37"/>
      <c r="AR234" s="228" t="s">
        <v>134</v>
      </c>
      <c r="AT234" s="228" t="s">
        <v>129</v>
      </c>
      <c r="AU234" s="228" t="s">
        <v>88</v>
      </c>
      <c r="AY234" s="16" t="s">
        <v>126</v>
      </c>
      <c r="BE234" s="229">
        <f>IF(N234="základní",J234,0)</f>
        <v>0</v>
      </c>
      <c r="BF234" s="229">
        <f>IF(N234="snížená",J234,0)</f>
        <v>0</v>
      </c>
      <c r="BG234" s="229">
        <f>IF(N234="zákl. přenesená",J234,0)</f>
        <v>0</v>
      </c>
      <c r="BH234" s="229">
        <f>IF(N234="sníž. přenesená",J234,0)</f>
        <v>0</v>
      </c>
      <c r="BI234" s="229">
        <f>IF(N234="nulová",J234,0)</f>
        <v>0</v>
      </c>
      <c r="BJ234" s="16" t="s">
        <v>86</v>
      </c>
      <c r="BK234" s="229">
        <f>ROUND(I234*H234,2)</f>
        <v>0</v>
      </c>
      <c r="BL234" s="16" t="s">
        <v>134</v>
      </c>
      <c r="BM234" s="228" t="s">
        <v>316</v>
      </c>
    </row>
    <row r="235" s="2" customFormat="1">
      <c r="A235" s="37"/>
      <c r="B235" s="38"/>
      <c r="C235" s="39"/>
      <c r="D235" s="230" t="s">
        <v>136</v>
      </c>
      <c r="E235" s="39"/>
      <c r="F235" s="231" t="s">
        <v>317</v>
      </c>
      <c r="G235" s="39"/>
      <c r="H235" s="39"/>
      <c r="I235" s="232"/>
      <c r="J235" s="39"/>
      <c r="K235" s="39"/>
      <c r="L235" s="43"/>
      <c r="M235" s="233"/>
      <c r="N235" s="234"/>
      <c r="O235" s="90"/>
      <c r="P235" s="90"/>
      <c r="Q235" s="90"/>
      <c r="R235" s="90"/>
      <c r="S235" s="90"/>
      <c r="T235" s="91"/>
      <c r="U235" s="37"/>
      <c r="V235" s="37"/>
      <c r="W235" s="37"/>
      <c r="X235" s="37"/>
      <c r="Y235" s="37"/>
      <c r="Z235" s="37"/>
      <c r="AA235" s="37"/>
      <c r="AB235" s="37"/>
      <c r="AC235" s="37"/>
      <c r="AD235" s="37"/>
      <c r="AE235" s="37"/>
      <c r="AT235" s="16" t="s">
        <v>136</v>
      </c>
      <c r="AU235" s="16" t="s">
        <v>88</v>
      </c>
    </row>
    <row r="236" s="2" customFormat="1" ht="16.5" customHeight="1">
      <c r="A236" s="37"/>
      <c r="B236" s="38"/>
      <c r="C236" s="257" t="s">
        <v>318</v>
      </c>
      <c r="D236" s="257" t="s">
        <v>219</v>
      </c>
      <c r="E236" s="258" t="s">
        <v>319</v>
      </c>
      <c r="F236" s="259" t="s">
        <v>320</v>
      </c>
      <c r="G236" s="260" t="s">
        <v>310</v>
      </c>
      <c r="H236" s="261">
        <v>3</v>
      </c>
      <c r="I236" s="262"/>
      <c r="J236" s="263">
        <f>ROUND(I236*H236,2)</f>
        <v>0</v>
      </c>
      <c r="K236" s="259" t="s">
        <v>133</v>
      </c>
      <c r="L236" s="264"/>
      <c r="M236" s="265" t="s">
        <v>1</v>
      </c>
      <c r="N236" s="266" t="s">
        <v>43</v>
      </c>
      <c r="O236" s="90"/>
      <c r="P236" s="226">
        <f>O236*H236</f>
        <v>0</v>
      </c>
      <c r="Q236" s="226">
        <v>0.050599999999999999</v>
      </c>
      <c r="R236" s="226">
        <f>Q236*H236</f>
        <v>0.15179999999999999</v>
      </c>
      <c r="S236" s="226">
        <v>0</v>
      </c>
      <c r="T236" s="227">
        <f>S236*H236</f>
        <v>0</v>
      </c>
      <c r="U236" s="37"/>
      <c r="V236" s="37"/>
      <c r="W236" s="37"/>
      <c r="X236" s="37"/>
      <c r="Y236" s="37"/>
      <c r="Z236" s="37"/>
      <c r="AA236" s="37"/>
      <c r="AB236" s="37"/>
      <c r="AC236" s="37"/>
      <c r="AD236" s="37"/>
      <c r="AE236" s="37"/>
      <c r="AR236" s="228" t="s">
        <v>168</v>
      </c>
      <c r="AT236" s="228" t="s">
        <v>219</v>
      </c>
      <c r="AU236" s="228" t="s">
        <v>88</v>
      </c>
      <c r="AY236" s="16" t="s">
        <v>126</v>
      </c>
      <c r="BE236" s="229">
        <f>IF(N236="základní",J236,0)</f>
        <v>0</v>
      </c>
      <c r="BF236" s="229">
        <f>IF(N236="snížená",J236,0)</f>
        <v>0</v>
      </c>
      <c r="BG236" s="229">
        <f>IF(N236="zákl. přenesená",J236,0)</f>
        <v>0</v>
      </c>
      <c r="BH236" s="229">
        <f>IF(N236="sníž. přenesená",J236,0)</f>
        <v>0</v>
      </c>
      <c r="BI236" s="229">
        <f>IF(N236="nulová",J236,0)</f>
        <v>0</v>
      </c>
      <c r="BJ236" s="16" t="s">
        <v>86</v>
      </c>
      <c r="BK236" s="229">
        <f>ROUND(I236*H236,2)</f>
        <v>0</v>
      </c>
      <c r="BL236" s="16" t="s">
        <v>134</v>
      </c>
      <c r="BM236" s="228" t="s">
        <v>321</v>
      </c>
    </row>
    <row r="237" s="2" customFormat="1" ht="33" customHeight="1">
      <c r="A237" s="37"/>
      <c r="B237" s="38"/>
      <c r="C237" s="217" t="s">
        <v>322</v>
      </c>
      <c r="D237" s="217" t="s">
        <v>129</v>
      </c>
      <c r="E237" s="218" t="s">
        <v>323</v>
      </c>
      <c r="F237" s="219" t="s">
        <v>324</v>
      </c>
      <c r="G237" s="220" t="s">
        <v>310</v>
      </c>
      <c r="H237" s="221">
        <v>2</v>
      </c>
      <c r="I237" s="222"/>
      <c r="J237" s="223">
        <f>ROUND(I237*H237,2)</f>
        <v>0</v>
      </c>
      <c r="K237" s="219" t="s">
        <v>133</v>
      </c>
      <c r="L237" s="43"/>
      <c r="M237" s="224" t="s">
        <v>1</v>
      </c>
      <c r="N237" s="225" t="s">
        <v>43</v>
      </c>
      <c r="O237" s="90"/>
      <c r="P237" s="226">
        <f>O237*H237</f>
        <v>0</v>
      </c>
      <c r="Q237" s="226">
        <v>0.31108000000000002</v>
      </c>
      <c r="R237" s="226">
        <f>Q237*H237</f>
        <v>0.62216000000000005</v>
      </c>
      <c r="S237" s="226">
        <v>0</v>
      </c>
      <c r="T237" s="227">
        <f>S237*H237</f>
        <v>0</v>
      </c>
      <c r="U237" s="37"/>
      <c r="V237" s="37"/>
      <c r="W237" s="37"/>
      <c r="X237" s="37"/>
      <c r="Y237" s="37"/>
      <c r="Z237" s="37"/>
      <c r="AA237" s="37"/>
      <c r="AB237" s="37"/>
      <c r="AC237" s="37"/>
      <c r="AD237" s="37"/>
      <c r="AE237" s="37"/>
      <c r="AR237" s="228" t="s">
        <v>134</v>
      </c>
      <c r="AT237" s="228" t="s">
        <v>129</v>
      </c>
      <c r="AU237" s="228" t="s">
        <v>88</v>
      </c>
      <c r="AY237" s="16" t="s">
        <v>126</v>
      </c>
      <c r="BE237" s="229">
        <f>IF(N237="základní",J237,0)</f>
        <v>0</v>
      </c>
      <c r="BF237" s="229">
        <f>IF(N237="snížená",J237,0)</f>
        <v>0</v>
      </c>
      <c r="BG237" s="229">
        <f>IF(N237="zákl. přenesená",J237,0)</f>
        <v>0</v>
      </c>
      <c r="BH237" s="229">
        <f>IF(N237="sníž. přenesená",J237,0)</f>
        <v>0</v>
      </c>
      <c r="BI237" s="229">
        <f>IF(N237="nulová",J237,0)</f>
        <v>0</v>
      </c>
      <c r="BJ237" s="16" t="s">
        <v>86</v>
      </c>
      <c r="BK237" s="229">
        <f>ROUND(I237*H237,2)</f>
        <v>0</v>
      </c>
      <c r="BL237" s="16" t="s">
        <v>134</v>
      </c>
      <c r="BM237" s="228" t="s">
        <v>325</v>
      </c>
    </row>
    <row r="238" s="2" customFormat="1">
      <c r="A238" s="37"/>
      <c r="B238" s="38"/>
      <c r="C238" s="39"/>
      <c r="D238" s="230" t="s">
        <v>136</v>
      </c>
      <c r="E238" s="39"/>
      <c r="F238" s="231" t="s">
        <v>317</v>
      </c>
      <c r="G238" s="39"/>
      <c r="H238" s="39"/>
      <c r="I238" s="232"/>
      <c r="J238" s="39"/>
      <c r="K238" s="39"/>
      <c r="L238" s="43"/>
      <c r="M238" s="233"/>
      <c r="N238" s="234"/>
      <c r="O238" s="90"/>
      <c r="P238" s="90"/>
      <c r="Q238" s="90"/>
      <c r="R238" s="90"/>
      <c r="S238" s="90"/>
      <c r="T238" s="91"/>
      <c r="U238" s="37"/>
      <c r="V238" s="37"/>
      <c r="W238" s="37"/>
      <c r="X238" s="37"/>
      <c r="Y238" s="37"/>
      <c r="Z238" s="37"/>
      <c r="AA238" s="37"/>
      <c r="AB238" s="37"/>
      <c r="AC238" s="37"/>
      <c r="AD238" s="37"/>
      <c r="AE238" s="37"/>
      <c r="AT238" s="16" t="s">
        <v>136</v>
      </c>
      <c r="AU238" s="16" t="s">
        <v>88</v>
      </c>
    </row>
    <row r="239" s="2" customFormat="1">
      <c r="A239" s="37"/>
      <c r="B239" s="38"/>
      <c r="C239" s="257" t="s">
        <v>326</v>
      </c>
      <c r="D239" s="257" t="s">
        <v>219</v>
      </c>
      <c r="E239" s="258" t="s">
        <v>327</v>
      </c>
      <c r="F239" s="259" t="s">
        <v>328</v>
      </c>
      <c r="G239" s="260" t="s">
        <v>310</v>
      </c>
      <c r="H239" s="261">
        <v>2</v>
      </c>
      <c r="I239" s="262"/>
      <c r="J239" s="263">
        <f>ROUND(I239*H239,2)</f>
        <v>0</v>
      </c>
      <c r="K239" s="259" t="s">
        <v>133</v>
      </c>
      <c r="L239" s="264"/>
      <c r="M239" s="265" t="s">
        <v>1</v>
      </c>
      <c r="N239" s="266" t="s">
        <v>43</v>
      </c>
      <c r="O239" s="90"/>
      <c r="P239" s="226">
        <f>O239*H239</f>
        <v>0</v>
      </c>
      <c r="Q239" s="226">
        <v>0.013299999999999999</v>
      </c>
      <c r="R239" s="226">
        <f>Q239*H239</f>
        <v>0.026599999999999999</v>
      </c>
      <c r="S239" s="226">
        <v>0</v>
      </c>
      <c r="T239" s="227">
        <f>S239*H239</f>
        <v>0</v>
      </c>
      <c r="U239" s="37"/>
      <c r="V239" s="37"/>
      <c r="W239" s="37"/>
      <c r="X239" s="37"/>
      <c r="Y239" s="37"/>
      <c r="Z239" s="37"/>
      <c r="AA239" s="37"/>
      <c r="AB239" s="37"/>
      <c r="AC239" s="37"/>
      <c r="AD239" s="37"/>
      <c r="AE239" s="37"/>
      <c r="AR239" s="228" t="s">
        <v>168</v>
      </c>
      <c r="AT239" s="228" t="s">
        <v>219</v>
      </c>
      <c r="AU239" s="228" t="s">
        <v>88</v>
      </c>
      <c r="AY239" s="16" t="s">
        <v>126</v>
      </c>
      <c r="BE239" s="229">
        <f>IF(N239="základní",J239,0)</f>
        <v>0</v>
      </c>
      <c r="BF239" s="229">
        <f>IF(N239="snížená",J239,0)</f>
        <v>0</v>
      </c>
      <c r="BG239" s="229">
        <f>IF(N239="zákl. přenesená",J239,0)</f>
        <v>0</v>
      </c>
      <c r="BH239" s="229">
        <f>IF(N239="sníž. přenesená",J239,0)</f>
        <v>0</v>
      </c>
      <c r="BI239" s="229">
        <f>IF(N239="nulová",J239,0)</f>
        <v>0</v>
      </c>
      <c r="BJ239" s="16" t="s">
        <v>86</v>
      </c>
      <c r="BK239" s="229">
        <f>ROUND(I239*H239,2)</f>
        <v>0</v>
      </c>
      <c r="BL239" s="16" t="s">
        <v>134</v>
      </c>
      <c r="BM239" s="228" t="s">
        <v>329</v>
      </c>
    </row>
    <row r="240" s="2" customFormat="1" ht="21.75" customHeight="1">
      <c r="A240" s="37"/>
      <c r="B240" s="38"/>
      <c r="C240" s="217" t="s">
        <v>330</v>
      </c>
      <c r="D240" s="217" t="s">
        <v>129</v>
      </c>
      <c r="E240" s="218" t="s">
        <v>331</v>
      </c>
      <c r="F240" s="219" t="s">
        <v>332</v>
      </c>
      <c r="G240" s="220" t="s">
        <v>310</v>
      </c>
      <c r="H240" s="221">
        <v>1</v>
      </c>
      <c r="I240" s="222"/>
      <c r="J240" s="223">
        <f>ROUND(I240*H240,2)</f>
        <v>0</v>
      </c>
      <c r="K240" s="219" t="s">
        <v>133</v>
      </c>
      <c r="L240" s="43"/>
      <c r="M240" s="224" t="s">
        <v>1</v>
      </c>
      <c r="N240" s="225" t="s">
        <v>43</v>
      </c>
      <c r="O240" s="90"/>
      <c r="P240" s="226">
        <f>O240*H240</f>
        <v>0</v>
      </c>
      <c r="Q240" s="226">
        <v>0.00165</v>
      </c>
      <c r="R240" s="226">
        <f>Q240*H240</f>
        <v>0.00165</v>
      </c>
      <c r="S240" s="226">
        <v>0</v>
      </c>
      <c r="T240" s="227">
        <f>S240*H240</f>
        <v>0</v>
      </c>
      <c r="U240" s="37"/>
      <c r="V240" s="37"/>
      <c r="W240" s="37"/>
      <c r="X240" s="37"/>
      <c r="Y240" s="37"/>
      <c r="Z240" s="37"/>
      <c r="AA240" s="37"/>
      <c r="AB240" s="37"/>
      <c r="AC240" s="37"/>
      <c r="AD240" s="37"/>
      <c r="AE240" s="37"/>
      <c r="AR240" s="228" t="s">
        <v>134</v>
      </c>
      <c r="AT240" s="228" t="s">
        <v>129</v>
      </c>
      <c r="AU240" s="228" t="s">
        <v>88</v>
      </c>
      <c r="AY240" s="16" t="s">
        <v>126</v>
      </c>
      <c r="BE240" s="229">
        <f>IF(N240="základní",J240,0)</f>
        <v>0</v>
      </c>
      <c r="BF240" s="229">
        <f>IF(N240="snížená",J240,0)</f>
        <v>0</v>
      </c>
      <c r="BG240" s="229">
        <f>IF(N240="zákl. přenesená",J240,0)</f>
        <v>0</v>
      </c>
      <c r="BH240" s="229">
        <f>IF(N240="sníž. přenesená",J240,0)</f>
        <v>0</v>
      </c>
      <c r="BI240" s="229">
        <f>IF(N240="nulová",J240,0)</f>
        <v>0</v>
      </c>
      <c r="BJ240" s="16" t="s">
        <v>86</v>
      </c>
      <c r="BK240" s="229">
        <f>ROUND(I240*H240,2)</f>
        <v>0</v>
      </c>
      <c r="BL240" s="16" t="s">
        <v>134</v>
      </c>
      <c r="BM240" s="228" t="s">
        <v>333</v>
      </c>
    </row>
    <row r="241" s="2" customFormat="1">
      <c r="A241" s="37"/>
      <c r="B241" s="38"/>
      <c r="C241" s="39"/>
      <c r="D241" s="230" t="s">
        <v>136</v>
      </c>
      <c r="E241" s="39"/>
      <c r="F241" s="231" t="s">
        <v>334</v>
      </c>
      <c r="G241" s="39"/>
      <c r="H241" s="39"/>
      <c r="I241" s="232"/>
      <c r="J241" s="39"/>
      <c r="K241" s="39"/>
      <c r="L241" s="43"/>
      <c r="M241" s="233"/>
      <c r="N241" s="234"/>
      <c r="O241" s="90"/>
      <c r="P241" s="90"/>
      <c r="Q241" s="90"/>
      <c r="R241" s="90"/>
      <c r="S241" s="90"/>
      <c r="T241" s="91"/>
      <c r="U241" s="37"/>
      <c r="V241" s="37"/>
      <c r="W241" s="37"/>
      <c r="X241" s="37"/>
      <c r="Y241" s="37"/>
      <c r="Z241" s="37"/>
      <c r="AA241" s="37"/>
      <c r="AB241" s="37"/>
      <c r="AC241" s="37"/>
      <c r="AD241" s="37"/>
      <c r="AE241" s="37"/>
      <c r="AT241" s="16" t="s">
        <v>136</v>
      </c>
      <c r="AU241" s="16" t="s">
        <v>88</v>
      </c>
    </row>
    <row r="242" s="2" customFormat="1">
      <c r="A242" s="37"/>
      <c r="B242" s="38"/>
      <c r="C242" s="257" t="s">
        <v>335</v>
      </c>
      <c r="D242" s="257" t="s">
        <v>219</v>
      </c>
      <c r="E242" s="258" t="s">
        <v>336</v>
      </c>
      <c r="F242" s="259" t="s">
        <v>337</v>
      </c>
      <c r="G242" s="260" t="s">
        <v>310</v>
      </c>
      <c r="H242" s="261">
        <v>1</v>
      </c>
      <c r="I242" s="262"/>
      <c r="J242" s="263">
        <f>ROUND(I242*H242,2)</f>
        <v>0</v>
      </c>
      <c r="K242" s="259" t="s">
        <v>133</v>
      </c>
      <c r="L242" s="264"/>
      <c r="M242" s="265" t="s">
        <v>1</v>
      </c>
      <c r="N242" s="266" t="s">
        <v>43</v>
      </c>
      <c r="O242" s="90"/>
      <c r="P242" s="226">
        <f>O242*H242</f>
        <v>0</v>
      </c>
      <c r="Q242" s="226">
        <v>0.023</v>
      </c>
      <c r="R242" s="226">
        <f>Q242*H242</f>
        <v>0.023</v>
      </c>
      <c r="S242" s="226">
        <v>0</v>
      </c>
      <c r="T242" s="227">
        <f>S242*H242</f>
        <v>0</v>
      </c>
      <c r="U242" s="37"/>
      <c r="V242" s="37"/>
      <c r="W242" s="37"/>
      <c r="X242" s="37"/>
      <c r="Y242" s="37"/>
      <c r="Z242" s="37"/>
      <c r="AA242" s="37"/>
      <c r="AB242" s="37"/>
      <c r="AC242" s="37"/>
      <c r="AD242" s="37"/>
      <c r="AE242" s="37"/>
      <c r="AR242" s="228" t="s">
        <v>168</v>
      </c>
      <c r="AT242" s="228" t="s">
        <v>219</v>
      </c>
      <c r="AU242" s="228" t="s">
        <v>88</v>
      </c>
      <c r="AY242" s="16" t="s">
        <v>126</v>
      </c>
      <c r="BE242" s="229">
        <f>IF(N242="základní",J242,0)</f>
        <v>0</v>
      </c>
      <c r="BF242" s="229">
        <f>IF(N242="snížená",J242,0)</f>
        <v>0</v>
      </c>
      <c r="BG242" s="229">
        <f>IF(N242="zákl. přenesená",J242,0)</f>
        <v>0</v>
      </c>
      <c r="BH242" s="229">
        <f>IF(N242="sníž. přenesená",J242,0)</f>
        <v>0</v>
      </c>
      <c r="BI242" s="229">
        <f>IF(N242="nulová",J242,0)</f>
        <v>0</v>
      </c>
      <c r="BJ242" s="16" t="s">
        <v>86</v>
      </c>
      <c r="BK242" s="229">
        <f>ROUND(I242*H242,2)</f>
        <v>0</v>
      </c>
      <c r="BL242" s="16" t="s">
        <v>134</v>
      </c>
      <c r="BM242" s="228" t="s">
        <v>338</v>
      </c>
    </row>
    <row r="243" s="12" customFormat="1" ht="22.8" customHeight="1">
      <c r="A243" s="12"/>
      <c r="B243" s="201"/>
      <c r="C243" s="202"/>
      <c r="D243" s="203" t="s">
        <v>77</v>
      </c>
      <c r="E243" s="215" t="s">
        <v>176</v>
      </c>
      <c r="F243" s="215" t="s">
        <v>339</v>
      </c>
      <c r="G243" s="202"/>
      <c r="H243" s="202"/>
      <c r="I243" s="205"/>
      <c r="J243" s="216">
        <f>BK243</f>
        <v>0</v>
      </c>
      <c r="K243" s="202"/>
      <c r="L243" s="207"/>
      <c r="M243" s="208"/>
      <c r="N243" s="209"/>
      <c r="O243" s="209"/>
      <c r="P243" s="210">
        <f>SUM(P244:P286)</f>
        <v>0</v>
      </c>
      <c r="Q243" s="209"/>
      <c r="R243" s="210">
        <f>SUM(R244:R286)</f>
        <v>55.823107</v>
      </c>
      <c r="S243" s="209"/>
      <c r="T243" s="211">
        <f>SUM(T244:T286)</f>
        <v>0</v>
      </c>
      <c r="U243" s="12"/>
      <c r="V243" s="12"/>
      <c r="W243" s="12"/>
      <c r="X243" s="12"/>
      <c r="Y243" s="12"/>
      <c r="Z243" s="12"/>
      <c r="AA243" s="12"/>
      <c r="AB243" s="12"/>
      <c r="AC243" s="12"/>
      <c r="AD243" s="12"/>
      <c r="AE243" s="12"/>
      <c r="AR243" s="212" t="s">
        <v>86</v>
      </c>
      <c r="AT243" s="213" t="s">
        <v>77</v>
      </c>
      <c r="AU243" s="213" t="s">
        <v>86</v>
      </c>
      <c r="AY243" s="212" t="s">
        <v>126</v>
      </c>
      <c r="BK243" s="214">
        <f>SUM(BK244:BK286)</f>
        <v>0</v>
      </c>
    </row>
    <row r="244" s="2" customFormat="1" ht="33" customHeight="1">
      <c r="A244" s="37"/>
      <c r="B244" s="38"/>
      <c r="C244" s="217" t="s">
        <v>340</v>
      </c>
      <c r="D244" s="217" t="s">
        <v>129</v>
      </c>
      <c r="E244" s="218" t="s">
        <v>341</v>
      </c>
      <c r="F244" s="219" t="s">
        <v>342</v>
      </c>
      <c r="G244" s="220" t="s">
        <v>171</v>
      </c>
      <c r="H244" s="221">
        <v>128</v>
      </c>
      <c r="I244" s="222"/>
      <c r="J244" s="223">
        <f>ROUND(I244*H244,2)</f>
        <v>0</v>
      </c>
      <c r="K244" s="219" t="s">
        <v>133</v>
      </c>
      <c r="L244" s="43"/>
      <c r="M244" s="224" t="s">
        <v>1</v>
      </c>
      <c r="N244" s="225" t="s">
        <v>43</v>
      </c>
      <c r="O244" s="90"/>
      <c r="P244" s="226">
        <f>O244*H244</f>
        <v>0</v>
      </c>
      <c r="Q244" s="226">
        <v>0.15540000000000001</v>
      </c>
      <c r="R244" s="226">
        <f>Q244*H244</f>
        <v>19.891200000000001</v>
      </c>
      <c r="S244" s="226">
        <v>0</v>
      </c>
      <c r="T244" s="227">
        <f>S244*H244</f>
        <v>0</v>
      </c>
      <c r="U244" s="37"/>
      <c r="V244" s="37"/>
      <c r="W244" s="37"/>
      <c r="X244" s="37"/>
      <c r="Y244" s="37"/>
      <c r="Z244" s="37"/>
      <c r="AA244" s="37"/>
      <c r="AB244" s="37"/>
      <c r="AC244" s="37"/>
      <c r="AD244" s="37"/>
      <c r="AE244" s="37"/>
      <c r="AR244" s="228" t="s">
        <v>134</v>
      </c>
      <c r="AT244" s="228" t="s">
        <v>129</v>
      </c>
      <c r="AU244" s="228" t="s">
        <v>88</v>
      </c>
      <c r="AY244" s="16" t="s">
        <v>126</v>
      </c>
      <c r="BE244" s="229">
        <f>IF(N244="základní",J244,0)</f>
        <v>0</v>
      </c>
      <c r="BF244" s="229">
        <f>IF(N244="snížená",J244,0)</f>
        <v>0</v>
      </c>
      <c r="BG244" s="229">
        <f>IF(N244="zákl. přenesená",J244,0)</f>
        <v>0</v>
      </c>
      <c r="BH244" s="229">
        <f>IF(N244="sníž. přenesená",J244,0)</f>
        <v>0</v>
      </c>
      <c r="BI244" s="229">
        <f>IF(N244="nulová",J244,0)</f>
        <v>0</v>
      </c>
      <c r="BJ244" s="16" t="s">
        <v>86</v>
      </c>
      <c r="BK244" s="229">
        <f>ROUND(I244*H244,2)</f>
        <v>0</v>
      </c>
      <c r="BL244" s="16" t="s">
        <v>134</v>
      </c>
      <c r="BM244" s="228" t="s">
        <v>343</v>
      </c>
    </row>
    <row r="245" s="2" customFormat="1">
      <c r="A245" s="37"/>
      <c r="B245" s="38"/>
      <c r="C245" s="39"/>
      <c r="D245" s="230" t="s">
        <v>136</v>
      </c>
      <c r="E245" s="39"/>
      <c r="F245" s="231" t="s">
        <v>344</v>
      </c>
      <c r="G245" s="39"/>
      <c r="H245" s="39"/>
      <c r="I245" s="232"/>
      <c r="J245" s="39"/>
      <c r="K245" s="39"/>
      <c r="L245" s="43"/>
      <c r="M245" s="233"/>
      <c r="N245" s="234"/>
      <c r="O245" s="90"/>
      <c r="P245" s="90"/>
      <c r="Q245" s="90"/>
      <c r="R245" s="90"/>
      <c r="S245" s="90"/>
      <c r="T245" s="91"/>
      <c r="U245" s="37"/>
      <c r="V245" s="37"/>
      <c r="W245" s="37"/>
      <c r="X245" s="37"/>
      <c r="Y245" s="37"/>
      <c r="Z245" s="37"/>
      <c r="AA245" s="37"/>
      <c r="AB245" s="37"/>
      <c r="AC245" s="37"/>
      <c r="AD245" s="37"/>
      <c r="AE245" s="37"/>
      <c r="AT245" s="16" t="s">
        <v>136</v>
      </c>
      <c r="AU245" s="16" t="s">
        <v>88</v>
      </c>
    </row>
    <row r="246" s="13" customFormat="1">
      <c r="A246" s="13"/>
      <c r="B246" s="235"/>
      <c r="C246" s="236"/>
      <c r="D246" s="230" t="s">
        <v>138</v>
      </c>
      <c r="E246" s="237" t="s">
        <v>1</v>
      </c>
      <c r="F246" s="238" t="s">
        <v>345</v>
      </c>
      <c r="G246" s="236"/>
      <c r="H246" s="239">
        <v>7</v>
      </c>
      <c r="I246" s="240"/>
      <c r="J246" s="236"/>
      <c r="K246" s="236"/>
      <c r="L246" s="241"/>
      <c r="M246" s="242"/>
      <c r="N246" s="243"/>
      <c r="O246" s="243"/>
      <c r="P246" s="243"/>
      <c r="Q246" s="243"/>
      <c r="R246" s="243"/>
      <c r="S246" s="243"/>
      <c r="T246" s="244"/>
      <c r="U246" s="13"/>
      <c r="V246" s="13"/>
      <c r="W246" s="13"/>
      <c r="X246" s="13"/>
      <c r="Y246" s="13"/>
      <c r="Z246" s="13"/>
      <c r="AA246" s="13"/>
      <c r="AB246" s="13"/>
      <c r="AC246" s="13"/>
      <c r="AD246" s="13"/>
      <c r="AE246" s="13"/>
      <c r="AT246" s="245" t="s">
        <v>138</v>
      </c>
      <c r="AU246" s="245" t="s">
        <v>88</v>
      </c>
      <c r="AV246" s="13" t="s">
        <v>88</v>
      </c>
      <c r="AW246" s="13" t="s">
        <v>36</v>
      </c>
      <c r="AX246" s="13" t="s">
        <v>78</v>
      </c>
      <c r="AY246" s="245" t="s">
        <v>126</v>
      </c>
    </row>
    <row r="247" s="13" customFormat="1">
      <c r="A247" s="13"/>
      <c r="B247" s="235"/>
      <c r="C247" s="236"/>
      <c r="D247" s="230" t="s">
        <v>138</v>
      </c>
      <c r="E247" s="237" t="s">
        <v>1</v>
      </c>
      <c r="F247" s="238" t="s">
        <v>346</v>
      </c>
      <c r="G247" s="236"/>
      <c r="H247" s="239">
        <v>13</v>
      </c>
      <c r="I247" s="240"/>
      <c r="J247" s="236"/>
      <c r="K247" s="236"/>
      <c r="L247" s="241"/>
      <c r="M247" s="242"/>
      <c r="N247" s="243"/>
      <c r="O247" s="243"/>
      <c r="P247" s="243"/>
      <c r="Q247" s="243"/>
      <c r="R247" s="243"/>
      <c r="S247" s="243"/>
      <c r="T247" s="244"/>
      <c r="U247" s="13"/>
      <c r="V247" s="13"/>
      <c r="W247" s="13"/>
      <c r="X247" s="13"/>
      <c r="Y247" s="13"/>
      <c r="Z247" s="13"/>
      <c r="AA247" s="13"/>
      <c r="AB247" s="13"/>
      <c r="AC247" s="13"/>
      <c r="AD247" s="13"/>
      <c r="AE247" s="13"/>
      <c r="AT247" s="245" t="s">
        <v>138</v>
      </c>
      <c r="AU247" s="245" t="s">
        <v>88</v>
      </c>
      <c r="AV247" s="13" t="s">
        <v>88</v>
      </c>
      <c r="AW247" s="13" t="s">
        <v>36</v>
      </c>
      <c r="AX247" s="13" t="s">
        <v>78</v>
      </c>
      <c r="AY247" s="245" t="s">
        <v>126</v>
      </c>
    </row>
    <row r="248" s="13" customFormat="1">
      <c r="A248" s="13"/>
      <c r="B248" s="235"/>
      <c r="C248" s="236"/>
      <c r="D248" s="230" t="s">
        <v>138</v>
      </c>
      <c r="E248" s="237" t="s">
        <v>1</v>
      </c>
      <c r="F248" s="238" t="s">
        <v>347</v>
      </c>
      <c r="G248" s="236"/>
      <c r="H248" s="239">
        <v>76</v>
      </c>
      <c r="I248" s="240"/>
      <c r="J248" s="236"/>
      <c r="K248" s="236"/>
      <c r="L248" s="241"/>
      <c r="M248" s="242"/>
      <c r="N248" s="243"/>
      <c r="O248" s="243"/>
      <c r="P248" s="243"/>
      <c r="Q248" s="243"/>
      <c r="R248" s="243"/>
      <c r="S248" s="243"/>
      <c r="T248" s="244"/>
      <c r="U248" s="13"/>
      <c r="V248" s="13"/>
      <c r="W248" s="13"/>
      <c r="X248" s="13"/>
      <c r="Y248" s="13"/>
      <c r="Z248" s="13"/>
      <c r="AA248" s="13"/>
      <c r="AB248" s="13"/>
      <c r="AC248" s="13"/>
      <c r="AD248" s="13"/>
      <c r="AE248" s="13"/>
      <c r="AT248" s="245" t="s">
        <v>138</v>
      </c>
      <c r="AU248" s="245" t="s">
        <v>88</v>
      </c>
      <c r="AV248" s="13" t="s">
        <v>88</v>
      </c>
      <c r="AW248" s="13" t="s">
        <v>36</v>
      </c>
      <c r="AX248" s="13" t="s">
        <v>78</v>
      </c>
      <c r="AY248" s="245" t="s">
        <v>126</v>
      </c>
    </row>
    <row r="249" s="13" customFormat="1">
      <c r="A249" s="13"/>
      <c r="B249" s="235"/>
      <c r="C249" s="236"/>
      <c r="D249" s="230" t="s">
        <v>138</v>
      </c>
      <c r="E249" s="237" t="s">
        <v>1</v>
      </c>
      <c r="F249" s="238" t="s">
        <v>348</v>
      </c>
      <c r="G249" s="236"/>
      <c r="H249" s="239">
        <v>32</v>
      </c>
      <c r="I249" s="240"/>
      <c r="J249" s="236"/>
      <c r="K249" s="236"/>
      <c r="L249" s="241"/>
      <c r="M249" s="242"/>
      <c r="N249" s="243"/>
      <c r="O249" s="243"/>
      <c r="P249" s="243"/>
      <c r="Q249" s="243"/>
      <c r="R249" s="243"/>
      <c r="S249" s="243"/>
      <c r="T249" s="244"/>
      <c r="U249" s="13"/>
      <c r="V249" s="13"/>
      <c r="W249" s="13"/>
      <c r="X249" s="13"/>
      <c r="Y249" s="13"/>
      <c r="Z249" s="13"/>
      <c r="AA249" s="13"/>
      <c r="AB249" s="13"/>
      <c r="AC249" s="13"/>
      <c r="AD249" s="13"/>
      <c r="AE249" s="13"/>
      <c r="AT249" s="245" t="s">
        <v>138</v>
      </c>
      <c r="AU249" s="245" t="s">
        <v>88</v>
      </c>
      <c r="AV249" s="13" t="s">
        <v>88</v>
      </c>
      <c r="AW249" s="13" t="s">
        <v>36</v>
      </c>
      <c r="AX249" s="13" t="s">
        <v>78</v>
      </c>
      <c r="AY249" s="245" t="s">
        <v>126</v>
      </c>
    </row>
    <row r="250" s="14" customFormat="1">
      <c r="A250" s="14"/>
      <c r="B250" s="246"/>
      <c r="C250" s="247"/>
      <c r="D250" s="230" t="s">
        <v>138</v>
      </c>
      <c r="E250" s="248" t="s">
        <v>1</v>
      </c>
      <c r="F250" s="249" t="s">
        <v>156</v>
      </c>
      <c r="G250" s="247"/>
      <c r="H250" s="250">
        <v>128</v>
      </c>
      <c r="I250" s="251"/>
      <c r="J250" s="247"/>
      <c r="K250" s="247"/>
      <c r="L250" s="252"/>
      <c r="M250" s="253"/>
      <c r="N250" s="254"/>
      <c r="O250" s="254"/>
      <c r="P250" s="254"/>
      <c r="Q250" s="254"/>
      <c r="R250" s="254"/>
      <c r="S250" s="254"/>
      <c r="T250" s="255"/>
      <c r="U250" s="14"/>
      <c r="V250" s="14"/>
      <c r="W250" s="14"/>
      <c r="X250" s="14"/>
      <c r="Y250" s="14"/>
      <c r="Z250" s="14"/>
      <c r="AA250" s="14"/>
      <c r="AB250" s="14"/>
      <c r="AC250" s="14"/>
      <c r="AD250" s="14"/>
      <c r="AE250" s="14"/>
      <c r="AT250" s="256" t="s">
        <v>138</v>
      </c>
      <c r="AU250" s="256" t="s">
        <v>88</v>
      </c>
      <c r="AV250" s="14" t="s">
        <v>134</v>
      </c>
      <c r="AW250" s="14" t="s">
        <v>36</v>
      </c>
      <c r="AX250" s="14" t="s">
        <v>86</v>
      </c>
      <c r="AY250" s="256" t="s">
        <v>126</v>
      </c>
    </row>
    <row r="251" s="2" customFormat="1">
      <c r="A251" s="37"/>
      <c r="B251" s="38"/>
      <c r="C251" s="257" t="s">
        <v>349</v>
      </c>
      <c r="D251" s="257" t="s">
        <v>219</v>
      </c>
      <c r="E251" s="258" t="s">
        <v>350</v>
      </c>
      <c r="F251" s="259" t="s">
        <v>351</v>
      </c>
      <c r="G251" s="260" t="s">
        <v>171</v>
      </c>
      <c r="H251" s="261">
        <v>25</v>
      </c>
      <c r="I251" s="262"/>
      <c r="J251" s="263">
        <f>ROUND(I251*H251,2)</f>
        <v>0</v>
      </c>
      <c r="K251" s="259" t="s">
        <v>133</v>
      </c>
      <c r="L251" s="264"/>
      <c r="M251" s="265" t="s">
        <v>1</v>
      </c>
      <c r="N251" s="266" t="s">
        <v>43</v>
      </c>
      <c r="O251" s="90"/>
      <c r="P251" s="226">
        <f>O251*H251</f>
        <v>0</v>
      </c>
      <c r="Q251" s="226">
        <v>0.048300000000000003</v>
      </c>
      <c r="R251" s="226">
        <f>Q251*H251</f>
        <v>1.2075</v>
      </c>
      <c r="S251" s="226">
        <v>0</v>
      </c>
      <c r="T251" s="227">
        <f>S251*H251</f>
        <v>0</v>
      </c>
      <c r="U251" s="37"/>
      <c r="V251" s="37"/>
      <c r="W251" s="37"/>
      <c r="X251" s="37"/>
      <c r="Y251" s="37"/>
      <c r="Z251" s="37"/>
      <c r="AA251" s="37"/>
      <c r="AB251" s="37"/>
      <c r="AC251" s="37"/>
      <c r="AD251" s="37"/>
      <c r="AE251" s="37"/>
      <c r="AR251" s="228" t="s">
        <v>168</v>
      </c>
      <c r="AT251" s="228" t="s">
        <v>219</v>
      </c>
      <c r="AU251" s="228" t="s">
        <v>88</v>
      </c>
      <c r="AY251" s="16" t="s">
        <v>126</v>
      </c>
      <c r="BE251" s="229">
        <f>IF(N251="základní",J251,0)</f>
        <v>0</v>
      </c>
      <c r="BF251" s="229">
        <f>IF(N251="snížená",J251,0)</f>
        <v>0</v>
      </c>
      <c r="BG251" s="229">
        <f>IF(N251="zákl. přenesená",J251,0)</f>
        <v>0</v>
      </c>
      <c r="BH251" s="229">
        <f>IF(N251="sníž. přenesená",J251,0)</f>
        <v>0</v>
      </c>
      <c r="BI251" s="229">
        <f>IF(N251="nulová",J251,0)</f>
        <v>0</v>
      </c>
      <c r="BJ251" s="16" t="s">
        <v>86</v>
      </c>
      <c r="BK251" s="229">
        <f>ROUND(I251*H251,2)</f>
        <v>0</v>
      </c>
      <c r="BL251" s="16" t="s">
        <v>134</v>
      </c>
      <c r="BM251" s="228" t="s">
        <v>352</v>
      </c>
    </row>
    <row r="252" s="2" customFormat="1">
      <c r="A252" s="37"/>
      <c r="B252" s="38"/>
      <c r="C252" s="257" t="s">
        <v>353</v>
      </c>
      <c r="D252" s="257" t="s">
        <v>219</v>
      </c>
      <c r="E252" s="258" t="s">
        <v>354</v>
      </c>
      <c r="F252" s="259" t="s">
        <v>355</v>
      </c>
      <c r="G252" s="260" t="s">
        <v>171</v>
      </c>
      <c r="H252" s="261">
        <v>5</v>
      </c>
      <c r="I252" s="262"/>
      <c r="J252" s="263">
        <f>ROUND(I252*H252,2)</f>
        <v>0</v>
      </c>
      <c r="K252" s="259" t="s">
        <v>133</v>
      </c>
      <c r="L252" s="264"/>
      <c r="M252" s="265" t="s">
        <v>1</v>
      </c>
      <c r="N252" s="266" t="s">
        <v>43</v>
      </c>
      <c r="O252" s="90"/>
      <c r="P252" s="226">
        <f>O252*H252</f>
        <v>0</v>
      </c>
      <c r="Q252" s="226">
        <v>0.065670000000000006</v>
      </c>
      <c r="R252" s="226">
        <f>Q252*H252</f>
        <v>0.32835000000000003</v>
      </c>
      <c r="S252" s="226">
        <v>0</v>
      </c>
      <c r="T252" s="227">
        <f>S252*H252</f>
        <v>0</v>
      </c>
      <c r="U252" s="37"/>
      <c r="V252" s="37"/>
      <c r="W252" s="37"/>
      <c r="X252" s="37"/>
      <c r="Y252" s="37"/>
      <c r="Z252" s="37"/>
      <c r="AA252" s="37"/>
      <c r="AB252" s="37"/>
      <c r="AC252" s="37"/>
      <c r="AD252" s="37"/>
      <c r="AE252" s="37"/>
      <c r="AR252" s="228" t="s">
        <v>168</v>
      </c>
      <c r="AT252" s="228" t="s">
        <v>219</v>
      </c>
      <c r="AU252" s="228" t="s">
        <v>88</v>
      </c>
      <c r="AY252" s="16" t="s">
        <v>126</v>
      </c>
      <c r="BE252" s="229">
        <f>IF(N252="základní",J252,0)</f>
        <v>0</v>
      </c>
      <c r="BF252" s="229">
        <f>IF(N252="snížená",J252,0)</f>
        <v>0</v>
      </c>
      <c r="BG252" s="229">
        <f>IF(N252="zákl. přenesená",J252,0)</f>
        <v>0</v>
      </c>
      <c r="BH252" s="229">
        <f>IF(N252="sníž. přenesená",J252,0)</f>
        <v>0</v>
      </c>
      <c r="BI252" s="229">
        <f>IF(N252="nulová",J252,0)</f>
        <v>0</v>
      </c>
      <c r="BJ252" s="16" t="s">
        <v>86</v>
      </c>
      <c r="BK252" s="229">
        <f>ROUND(I252*H252,2)</f>
        <v>0</v>
      </c>
      <c r="BL252" s="16" t="s">
        <v>134</v>
      </c>
      <c r="BM252" s="228" t="s">
        <v>356</v>
      </c>
    </row>
    <row r="253" s="2" customFormat="1" ht="16.5" customHeight="1">
      <c r="A253" s="37"/>
      <c r="B253" s="38"/>
      <c r="C253" s="257" t="s">
        <v>357</v>
      </c>
      <c r="D253" s="257" t="s">
        <v>219</v>
      </c>
      <c r="E253" s="258" t="s">
        <v>358</v>
      </c>
      <c r="F253" s="259" t="s">
        <v>359</v>
      </c>
      <c r="G253" s="260" t="s">
        <v>171</v>
      </c>
      <c r="H253" s="261">
        <v>46</v>
      </c>
      <c r="I253" s="262"/>
      <c r="J253" s="263">
        <f>ROUND(I253*H253,2)</f>
        <v>0</v>
      </c>
      <c r="K253" s="259" t="s">
        <v>133</v>
      </c>
      <c r="L253" s="264"/>
      <c r="M253" s="265" t="s">
        <v>1</v>
      </c>
      <c r="N253" s="266" t="s">
        <v>43</v>
      </c>
      <c r="O253" s="90"/>
      <c r="P253" s="226">
        <f>O253*H253</f>
        <v>0</v>
      </c>
      <c r="Q253" s="226">
        <v>0.080000000000000002</v>
      </c>
      <c r="R253" s="226">
        <f>Q253*H253</f>
        <v>3.6800000000000002</v>
      </c>
      <c r="S253" s="226">
        <v>0</v>
      </c>
      <c r="T253" s="227">
        <f>S253*H253</f>
        <v>0</v>
      </c>
      <c r="U253" s="37"/>
      <c r="V253" s="37"/>
      <c r="W253" s="37"/>
      <c r="X253" s="37"/>
      <c r="Y253" s="37"/>
      <c r="Z253" s="37"/>
      <c r="AA253" s="37"/>
      <c r="AB253" s="37"/>
      <c r="AC253" s="37"/>
      <c r="AD253" s="37"/>
      <c r="AE253" s="37"/>
      <c r="AR253" s="228" t="s">
        <v>168</v>
      </c>
      <c r="AT253" s="228" t="s">
        <v>219</v>
      </c>
      <c r="AU253" s="228" t="s">
        <v>88</v>
      </c>
      <c r="AY253" s="16" t="s">
        <v>126</v>
      </c>
      <c r="BE253" s="229">
        <f>IF(N253="základní",J253,0)</f>
        <v>0</v>
      </c>
      <c r="BF253" s="229">
        <f>IF(N253="snížená",J253,0)</f>
        <v>0</v>
      </c>
      <c r="BG253" s="229">
        <f>IF(N253="zákl. přenesená",J253,0)</f>
        <v>0</v>
      </c>
      <c r="BH253" s="229">
        <f>IF(N253="sníž. přenesená",J253,0)</f>
        <v>0</v>
      </c>
      <c r="BI253" s="229">
        <f>IF(N253="nulová",J253,0)</f>
        <v>0</v>
      </c>
      <c r="BJ253" s="16" t="s">
        <v>86</v>
      </c>
      <c r="BK253" s="229">
        <f>ROUND(I253*H253,2)</f>
        <v>0</v>
      </c>
      <c r="BL253" s="16" t="s">
        <v>134</v>
      </c>
      <c r="BM253" s="228" t="s">
        <v>360</v>
      </c>
    </row>
    <row r="254" s="2" customFormat="1" ht="16.5" customHeight="1">
      <c r="A254" s="37"/>
      <c r="B254" s="38"/>
      <c r="C254" s="257" t="s">
        <v>361</v>
      </c>
      <c r="D254" s="257" t="s">
        <v>219</v>
      </c>
      <c r="E254" s="258" t="s">
        <v>362</v>
      </c>
      <c r="F254" s="259" t="s">
        <v>363</v>
      </c>
      <c r="G254" s="260" t="s">
        <v>171</v>
      </c>
      <c r="H254" s="261">
        <v>13</v>
      </c>
      <c r="I254" s="262"/>
      <c r="J254" s="263">
        <f>ROUND(I254*H254,2)</f>
        <v>0</v>
      </c>
      <c r="K254" s="259" t="s">
        <v>133</v>
      </c>
      <c r="L254" s="264"/>
      <c r="M254" s="265" t="s">
        <v>1</v>
      </c>
      <c r="N254" s="266" t="s">
        <v>43</v>
      </c>
      <c r="O254" s="90"/>
      <c r="P254" s="226">
        <f>O254*H254</f>
        <v>0</v>
      </c>
      <c r="Q254" s="226">
        <v>0.044999999999999998</v>
      </c>
      <c r="R254" s="226">
        <f>Q254*H254</f>
        <v>0.58499999999999996</v>
      </c>
      <c r="S254" s="226">
        <v>0</v>
      </c>
      <c r="T254" s="227">
        <f>S254*H254</f>
        <v>0</v>
      </c>
      <c r="U254" s="37"/>
      <c r="V254" s="37"/>
      <c r="W254" s="37"/>
      <c r="X254" s="37"/>
      <c r="Y254" s="37"/>
      <c r="Z254" s="37"/>
      <c r="AA254" s="37"/>
      <c r="AB254" s="37"/>
      <c r="AC254" s="37"/>
      <c r="AD254" s="37"/>
      <c r="AE254" s="37"/>
      <c r="AR254" s="228" t="s">
        <v>168</v>
      </c>
      <c r="AT254" s="228" t="s">
        <v>219</v>
      </c>
      <c r="AU254" s="228" t="s">
        <v>88</v>
      </c>
      <c r="AY254" s="16" t="s">
        <v>126</v>
      </c>
      <c r="BE254" s="229">
        <f>IF(N254="základní",J254,0)</f>
        <v>0</v>
      </c>
      <c r="BF254" s="229">
        <f>IF(N254="snížená",J254,0)</f>
        <v>0</v>
      </c>
      <c r="BG254" s="229">
        <f>IF(N254="zákl. přenesená",J254,0)</f>
        <v>0</v>
      </c>
      <c r="BH254" s="229">
        <f>IF(N254="sníž. přenesená",J254,0)</f>
        <v>0</v>
      </c>
      <c r="BI254" s="229">
        <f>IF(N254="nulová",J254,0)</f>
        <v>0</v>
      </c>
      <c r="BJ254" s="16" t="s">
        <v>86</v>
      </c>
      <c r="BK254" s="229">
        <f>ROUND(I254*H254,2)</f>
        <v>0</v>
      </c>
      <c r="BL254" s="16" t="s">
        <v>134</v>
      </c>
      <c r="BM254" s="228" t="s">
        <v>364</v>
      </c>
    </row>
    <row r="255" s="2" customFormat="1" ht="16.5" customHeight="1">
      <c r="A255" s="37"/>
      <c r="B255" s="38"/>
      <c r="C255" s="257" t="s">
        <v>365</v>
      </c>
      <c r="D255" s="257" t="s">
        <v>219</v>
      </c>
      <c r="E255" s="258" t="s">
        <v>366</v>
      </c>
      <c r="F255" s="259" t="s">
        <v>367</v>
      </c>
      <c r="G255" s="260" t="s">
        <v>171</v>
      </c>
      <c r="H255" s="261">
        <v>7</v>
      </c>
      <c r="I255" s="262"/>
      <c r="J255" s="263">
        <f>ROUND(I255*H255,2)</f>
        <v>0</v>
      </c>
      <c r="K255" s="259" t="s">
        <v>133</v>
      </c>
      <c r="L255" s="264"/>
      <c r="M255" s="265" t="s">
        <v>1</v>
      </c>
      <c r="N255" s="266" t="s">
        <v>43</v>
      </c>
      <c r="O255" s="90"/>
      <c r="P255" s="226">
        <f>O255*H255</f>
        <v>0</v>
      </c>
      <c r="Q255" s="226">
        <v>0.028000000000000001</v>
      </c>
      <c r="R255" s="226">
        <f>Q255*H255</f>
        <v>0.19600000000000001</v>
      </c>
      <c r="S255" s="226">
        <v>0</v>
      </c>
      <c r="T255" s="227">
        <f>S255*H255</f>
        <v>0</v>
      </c>
      <c r="U255" s="37"/>
      <c r="V255" s="37"/>
      <c r="W255" s="37"/>
      <c r="X255" s="37"/>
      <c r="Y255" s="37"/>
      <c r="Z255" s="37"/>
      <c r="AA255" s="37"/>
      <c r="AB255" s="37"/>
      <c r="AC255" s="37"/>
      <c r="AD255" s="37"/>
      <c r="AE255" s="37"/>
      <c r="AR255" s="228" t="s">
        <v>168</v>
      </c>
      <c r="AT255" s="228" t="s">
        <v>219</v>
      </c>
      <c r="AU255" s="228" t="s">
        <v>88</v>
      </c>
      <c r="AY255" s="16" t="s">
        <v>126</v>
      </c>
      <c r="BE255" s="229">
        <f>IF(N255="základní",J255,0)</f>
        <v>0</v>
      </c>
      <c r="BF255" s="229">
        <f>IF(N255="snížená",J255,0)</f>
        <v>0</v>
      </c>
      <c r="BG255" s="229">
        <f>IF(N255="zákl. přenesená",J255,0)</f>
        <v>0</v>
      </c>
      <c r="BH255" s="229">
        <f>IF(N255="sníž. přenesená",J255,0)</f>
        <v>0</v>
      </c>
      <c r="BI255" s="229">
        <f>IF(N255="nulová",J255,0)</f>
        <v>0</v>
      </c>
      <c r="BJ255" s="16" t="s">
        <v>86</v>
      </c>
      <c r="BK255" s="229">
        <f>ROUND(I255*H255,2)</f>
        <v>0</v>
      </c>
      <c r="BL255" s="16" t="s">
        <v>134</v>
      </c>
      <c r="BM255" s="228" t="s">
        <v>368</v>
      </c>
    </row>
    <row r="256" s="2" customFormat="1" ht="21.75" customHeight="1">
      <c r="A256" s="37"/>
      <c r="B256" s="38"/>
      <c r="C256" s="257" t="s">
        <v>369</v>
      </c>
      <c r="D256" s="257" t="s">
        <v>219</v>
      </c>
      <c r="E256" s="258" t="s">
        <v>370</v>
      </c>
      <c r="F256" s="259" t="s">
        <v>371</v>
      </c>
      <c r="G256" s="260" t="s">
        <v>171</v>
      </c>
      <c r="H256" s="261">
        <v>13.904999999999999</v>
      </c>
      <c r="I256" s="262"/>
      <c r="J256" s="263">
        <f>ROUND(I256*H256,2)</f>
        <v>0</v>
      </c>
      <c r="K256" s="259" t="s">
        <v>133</v>
      </c>
      <c r="L256" s="264"/>
      <c r="M256" s="265" t="s">
        <v>1</v>
      </c>
      <c r="N256" s="266" t="s">
        <v>43</v>
      </c>
      <c r="O256" s="90"/>
      <c r="P256" s="226">
        <f>O256*H256</f>
        <v>0</v>
      </c>
      <c r="Q256" s="226">
        <v>0.065000000000000002</v>
      </c>
      <c r="R256" s="226">
        <f>Q256*H256</f>
        <v>0.90382499999999999</v>
      </c>
      <c r="S256" s="226">
        <v>0</v>
      </c>
      <c r="T256" s="227">
        <f>S256*H256</f>
        <v>0</v>
      </c>
      <c r="U256" s="37"/>
      <c r="V256" s="37"/>
      <c r="W256" s="37"/>
      <c r="X256" s="37"/>
      <c r="Y256" s="37"/>
      <c r="Z256" s="37"/>
      <c r="AA256" s="37"/>
      <c r="AB256" s="37"/>
      <c r="AC256" s="37"/>
      <c r="AD256" s="37"/>
      <c r="AE256" s="37"/>
      <c r="AR256" s="228" t="s">
        <v>168</v>
      </c>
      <c r="AT256" s="228" t="s">
        <v>219</v>
      </c>
      <c r="AU256" s="228" t="s">
        <v>88</v>
      </c>
      <c r="AY256" s="16" t="s">
        <v>126</v>
      </c>
      <c r="BE256" s="229">
        <f>IF(N256="základní",J256,0)</f>
        <v>0</v>
      </c>
      <c r="BF256" s="229">
        <f>IF(N256="snížená",J256,0)</f>
        <v>0</v>
      </c>
      <c r="BG256" s="229">
        <f>IF(N256="zákl. přenesená",J256,0)</f>
        <v>0</v>
      </c>
      <c r="BH256" s="229">
        <f>IF(N256="sníž. přenesená",J256,0)</f>
        <v>0</v>
      </c>
      <c r="BI256" s="229">
        <f>IF(N256="nulová",J256,0)</f>
        <v>0</v>
      </c>
      <c r="BJ256" s="16" t="s">
        <v>86</v>
      </c>
      <c r="BK256" s="229">
        <f>ROUND(I256*H256,2)</f>
        <v>0</v>
      </c>
      <c r="BL256" s="16" t="s">
        <v>134</v>
      </c>
      <c r="BM256" s="228" t="s">
        <v>372</v>
      </c>
    </row>
    <row r="257" s="13" customFormat="1">
      <c r="A257" s="13"/>
      <c r="B257" s="235"/>
      <c r="C257" s="236"/>
      <c r="D257" s="230" t="s">
        <v>138</v>
      </c>
      <c r="E257" s="237" t="s">
        <v>1</v>
      </c>
      <c r="F257" s="238" t="s">
        <v>373</v>
      </c>
      <c r="G257" s="236"/>
      <c r="H257" s="239">
        <v>13.5</v>
      </c>
      <c r="I257" s="240"/>
      <c r="J257" s="236"/>
      <c r="K257" s="236"/>
      <c r="L257" s="241"/>
      <c r="M257" s="242"/>
      <c r="N257" s="243"/>
      <c r="O257" s="243"/>
      <c r="P257" s="243"/>
      <c r="Q257" s="243"/>
      <c r="R257" s="243"/>
      <c r="S257" s="243"/>
      <c r="T257" s="244"/>
      <c r="U257" s="13"/>
      <c r="V257" s="13"/>
      <c r="W257" s="13"/>
      <c r="X257" s="13"/>
      <c r="Y257" s="13"/>
      <c r="Z257" s="13"/>
      <c r="AA257" s="13"/>
      <c r="AB257" s="13"/>
      <c r="AC257" s="13"/>
      <c r="AD257" s="13"/>
      <c r="AE257" s="13"/>
      <c r="AT257" s="245" t="s">
        <v>138</v>
      </c>
      <c r="AU257" s="245" t="s">
        <v>88</v>
      </c>
      <c r="AV257" s="13" t="s">
        <v>88</v>
      </c>
      <c r="AW257" s="13" t="s">
        <v>36</v>
      </c>
      <c r="AX257" s="13" t="s">
        <v>86</v>
      </c>
      <c r="AY257" s="245" t="s">
        <v>126</v>
      </c>
    </row>
    <row r="258" s="13" customFormat="1">
      <c r="A258" s="13"/>
      <c r="B258" s="235"/>
      <c r="C258" s="236"/>
      <c r="D258" s="230" t="s">
        <v>138</v>
      </c>
      <c r="E258" s="236"/>
      <c r="F258" s="238" t="s">
        <v>374</v>
      </c>
      <c r="G258" s="236"/>
      <c r="H258" s="239">
        <v>13.904999999999999</v>
      </c>
      <c r="I258" s="240"/>
      <c r="J258" s="236"/>
      <c r="K258" s="236"/>
      <c r="L258" s="241"/>
      <c r="M258" s="242"/>
      <c r="N258" s="243"/>
      <c r="O258" s="243"/>
      <c r="P258" s="243"/>
      <c r="Q258" s="243"/>
      <c r="R258" s="243"/>
      <c r="S258" s="243"/>
      <c r="T258" s="244"/>
      <c r="U258" s="13"/>
      <c r="V258" s="13"/>
      <c r="W258" s="13"/>
      <c r="X258" s="13"/>
      <c r="Y258" s="13"/>
      <c r="Z258" s="13"/>
      <c r="AA258" s="13"/>
      <c r="AB258" s="13"/>
      <c r="AC258" s="13"/>
      <c r="AD258" s="13"/>
      <c r="AE258" s="13"/>
      <c r="AT258" s="245" t="s">
        <v>138</v>
      </c>
      <c r="AU258" s="245" t="s">
        <v>88</v>
      </c>
      <c r="AV258" s="13" t="s">
        <v>88</v>
      </c>
      <c r="AW258" s="13" t="s">
        <v>4</v>
      </c>
      <c r="AX258" s="13" t="s">
        <v>86</v>
      </c>
      <c r="AY258" s="245" t="s">
        <v>126</v>
      </c>
    </row>
    <row r="259" s="2" customFormat="1">
      <c r="A259" s="37"/>
      <c r="B259" s="38"/>
      <c r="C259" s="217" t="s">
        <v>375</v>
      </c>
      <c r="D259" s="217" t="s">
        <v>129</v>
      </c>
      <c r="E259" s="218" t="s">
        <v>376</v>
      </c>
      <c r="F259" s="219" t="s">
        <v>377</v>
      </c>
      <c r="G259" s="220" t="s">
        <v>179</v>
      </c>
      <c r="H259" s="221">
        <v>9.3000000000000007</v>
      </c>
      <c r="I259" s="222"/>
      <c r="J259" s="223">
        <f>ROUND(I259*H259,2)</f>
        <v>0</v>
      </c>
      <c r="K259" s="219" t="s">
        <v>133</v>
      </c>
      <c r="L259" s="43"/>
      <c r="M259" s="224" t="s">
        <v>1</v>
      </c>
      <c r="N259" s="225" t="s">
        <v>43</v>
      </c>
      <c r="O259" s="90"/>
      <c r="P259" s="226">
        <f>O259*H259</f>
        <v>0</v>
      </c>
      <c r="Q259" s="226">
        <v>2.2563399999999998</v>
      </c>
      <c r="R259" s="226">
        <f>Q259*H259</f>
        <v>20.983961999999998</v>
      </c>
      <c r="S259" s="226">
        <v>0</v>
      </c>
      <c r="T259" s="227">
        <f>S259*H259</f>
        <v>0</v>
      </c>
      <c r="U259" s="37"/>
      <c r="V259" s="37"/>
      <c r="W259" s="37"/>
      <c r="X259" s="37"/>
      <c r="Y259" s="37"/>
      <c r="Z259" s="37"/>
      <c r="AA259" s="37"/>
      <c r="AB259" s="37"/>
      <c r="AC259" s="37"/>
      <c r="AD259" s="37"/>
      <c r="AE259" s="37"/>
      <c r="AR259" s="228" t="s">
        <v>134</v>
      </c>
      <c r="AT259" s="228" t="s">
        <v>129</v>
      </c>
      <c r="AU259" s="228" t="s">
        <v>88</v>
      </c>
      <c r="AY259" s="16" t="s">
        <v>126</v>
      </c>
      <c r="BE259" s="229">
        <f>IF(N259="základní",J259,0)</f>
        <v>0</v>
      </c>
      <c r="BF259" s="229">
        <f>IF(N259="snížená",J259,0)</f>
        <v>0</v>
      </c>
      <c r="BG259" s="229">
        <f>IF(N259="zákl. přenesená",J259,0)</f>
        <v>0</v>
      </c>
      <c r="BH259" s="229">
        <f>IF(N259="sníž. přenesená",J259,0)</f>
        <v>0</v>
      </c>
      <c r="BI259" s="229">
        <f>IF(N259="nulová",J259,0)</f>
        <v>0</v>
      </c>
      <c r="BJ259" s="16" t="s">
        <v>86</v>
      </c>
      <c r="BK259" s="229">
        <f>ROUND(I259*H259,2)</f>
        <v>0</v>
      </c>
      <c r="BL259" s="16" t="s">
        <v>134</v>
      </c>
      <c r="BM259" s="228" t="s">
        <v>378</v>
      </c>
    </row>
    <row r="260" s="13" customFormat="1">
      <c r="A260" s="13"/>
      <c r="B260" s="235"/>
      <c r="C260" s="236"/>
      <c r="D260" s="230" t="s">
        <v>138</v>
      </c>
      <c r="E260" s="237" t="s">
        <v>1</v>
      </c>
      <c r="F260" s="238" t="s">
        <v>379</v>
      </c>
      <c r="G260" s="236"/>
      <c r="H260" s="239">
        <v>6.4000000000000004</v>
      </c>
      <c r="I260" s="240"/>
      <c r="J260" s="236"/>
      <c r="K260" s="236"/>
      <c r="L260" s="241"/>
      <c r="M260" s="242"/>
      <c r="N260" s="243"/>
      <c r="O260" s="243"/>
      <c r="P260" s="243"/>
      <c r="Q260" s="243"/>
      <c r="R260" s="243"/>
      <c r="S260" s="243"/>
      <c r="T260" s="244"/>
      <c r="U260" s="13"/>
      <c r="V260" s="13"/>
      <c r="W260" s="13"/>
      <c r="X260" s="13"/>
      <c r="Y260" s="13"/>
      <c r="Z260" s="13"/>
      <c r="AA260" s="13"/>
      <c r="AB260" s="13"/>
      <c r="AC260" s="13"/>
      <c r="AD260" s="13"/>
      <c r="AE260" s="13"/>
      <c r="AT260" s="245" t="s">
        <v>138</v>
      </c>
      <c r="AU260" s="245" t="s">
        <v>88</v>
      </c>
      <c r="AV260" s="13" t="s">
        <v>88</v>
      </c>
      <c r="AW260" s="13" t="s">
        <v>36</v>
      </c>
      <c r="AX260" s="13" t="s">
        <v>78</v>
      </c>
      <c r="AY260" s="245" t="s">
        <v>126</v>
      </c>
    </row>
    <row r="261" s="13" customFormat="1">
      <c r="A261" s="13"/>
      <c r="B261" s="235"/>
      <c r="C261" s="236"/>
      <c r="D261" s="230" t="s">
        <v>138</v>
      </c>
      <c r="E261" s="237" t="s">
        <v>1</v>
      </c>
      <c r="F261" s="238" t="s">
        <v>380</v>
      </c>
      <c r="G261" s="236"/>
      <c r="H261" s="239">
        <v>2.2000000000000002</v>
      </c>
      <c r="I261" s="240"/>
      <c r="J261" s="236"/>
      <c r="K261" s="236"/>
      <c r="L261" s="241"/>
      <c r="M261" s="242"/>
      <c r="N261" s="243"/>
      <c r="O261" s="243"/>
      <c r="P261" s="243"/>
      <c r="Q261" s="243"/>
      <c r="R261" s="243"/>
      <c r="S261" s="243"/>
      <c r="T261" s="244"/>
      <c r="U261" s="13"/>
      <c r="V261" s="13"/>
      <c r="W261" s="13"/>
      <c r="X261" s="13"/>
      <c r="Y261" s="13"/>
      <c r="Z261" s="13"/>
      <c r="AA261" s="13"/>
      <c r="AB261" s="13"/>
      <c r="AC261" s="13"/>
      <c r="AD261" s="13"/>
      <c r="AE261" s="13"/>
      <c r="AT261" s="245" t="s">
        <v>138</v>
      </c>
      <c r="AU261" s="245" t="s">
        <v>88</v>
      </c>
      <c r="AV261" s="13" t="s">
        <v>88</v>
      </c>
      <c r="AW261" s="13" t="s">
        <v>36</v>
      </c>
      <c r="AX261" s="13" t="s">
        <v>78</v>
      </c>
      <c r="AY261" s="245" t="s">
        <v>126</v>
      </c>
    </row>
    <row r="262" s="13" customFormat="1">
      <c r="A262" s="13"/>
      <c r="B262" s="235"/>
      <c r="C262" s="236"/>
      <c r="D262" s="230" t="s">
        <v>138</v>
      </c>
      <c r="E262" s="237" t="s">
        <v>1</v>
      </c>
      <c r="F262" s="238" t="s">
        <v>381</v>
      </c>
      <c r="G262" s="236"/>
      <c r="H262" s="239">
        <v>0.69999999999999996</v>
      </c>
      <c r="I262" s="240"/>
      <c r="J262" s="236"/>
      <c r="K262" s="236"/>
      <c r="L262" s="241"/>
      <c r="M262" s="242"/>
      <c r="N262" s="243"/>
      <c r="O262" s="243"/>
      <c r="P262" s="243"/>
      <c r="Q262" s="243"/>
      <c r="R262" s="243"/>
      <c r="S262" s="243"/>
      <c r="T262" s="244"/>
      <c r="U262" s="13"/>
      <c r="V262" s="13"/>
      <c r="W262" s="13"/>
      <c r="X262" s="13"/>
      <c r="Y262" s="13"/>
      <c r="Z262" s="13"/>
      <c r="AA262" s="13"/>
      <c r="AB262" s="13"/>
      <c r="AC262" s="13"/>
      <c r="AD262" s="13"/>
      <c r="AE262" s="13"/>
      <c r="AT262" s="245" t="s">
        <v>138</v>
      </c>
      <c r="AU262" s="245" t="s">
        <v>88</v>
      </c>
      <c r="AV262" s="13" t="s">
        <v>88</v>
      </c>
      <c r="AW262" s="13" t="s">
        <v>36</v>
      </c>
      <c r="AX262" s="13" t="s">
        <v>78</v>
      </c>
      <c r="AY262" s="245" t="s">
        <v>126</v>
      </c>
    </row>
    <row r="263" s="14" customFormat="1">
      <c r="A263" s="14"/>
      <c r="B263" s="246"/>
      <c r="C263" s="247"/>
      <c r="D263" s="230" t="s">
        <v>138</v>
      </c>
      <c r="E263" s="248" t="s">
        <v>1</v>
      </c>
      <c r="F263" s="249" t="s">
        <v>156</v>
      </c>
      <c r="G263" s="247"/>
      <c r="H263" s="250">
        <v>9.3000000000000007</v>
      </c>
      <c r="I263" s="251"/>
      <c r="J263" s="247"/>
      <c r="K263" s="247"/>
      <c r="L263" s="252"/>
      <c r="M263" s="253"/>
      <c r="N263" s="254"/>
      <c r="O263" s="254"/>
      <c r="P263" s="254"/>
      <c r="Q263" s="254"/>
      <c r="R263" s="254"/>
      <c r="S263" s="254"/>
      <c r="T263" s="255"/>
      <c r="U263" s="14"/>
      <c r="V263" s="14"/>
      <c r="W263" s="14"/>
      <c r="X263" s="14"/>
      <c r="Y263" s="14"/>
      <c r="Z263" s="14"/>
      <c r="AA263" s="14"/>
      <c r="AB263" s="14"/>
      <c r="AC263" s="14"/>
      <c r="AD263" s="14"/>
      <c r="AE263" s="14"/>
      <c r="AT263" s="256" t="s">
        <v>138</v>
      </c>
      <c r="AU263" s="256" t="s">
        <v>88</v>
      </c>
      <c r="AV263" s="14" t="s">
        <v>134</v>
      </c>
      <c r="AW263" s="14" t="s">
        <v>36</v>
      </c>
      <c r="AX263" s="14" t="s">
        <v>86</v>
      </c>
      <c r="AY263" s="256" t="s">
        <v>126</v>
      </c>
    </row>
    <row r="264" s="2" customFormat="1" ht="33" customHeight="1">
      <c r="A264" s="37"/>
      <c r="B264" s="38"/>
      <c r="C264" s="217" t="s">
        <v>382</v>
      </c>
      <c r="D264" s="217" t="s">
        <v>129</v>
      </c>
      <c r="E264" s="218" t="s">
        <v>383</v>
      </c>
      <c r="F264" s="219" t="s">
        <v>384</v>
      </c>
      <c r="G264" s="220" t="s">
        <v>171</v>
      </c>
      <c r="H264" s="221">
        <v>142</v>
      </c>
      <c r="I264" s="222"/>
      <c r="J264" s="223">
        <f>ROUND(I264*H264,2)</f>
        <v>0</v>
      </c>
      <c r="K264" s="219" t="s">
        <v>133</v>
      </c>
      <c r="L264" s="43"/>
      <c r="M264" s="224" t="s">
        <v>1</v>
      </c>
      <c r="N264" s="225" t="s">
        <v>43</v>
      </c>
      <c r="O264" s="90"/>
      <c r="P264" s="226">
        <f>O264*H264</f>
        <v>0</v>
      </c>
      <c r="Q264" s="226">
        <v>0.00060999999999999997</v>
      </c>
      <c r="R264" s="226">
        <f>Q264*H264</f>
        <v>0.086620000000000003</v>
      </c>
      <c r="S264" s="226">
        <v>0</v>
      </c>
      <c r="T264" s="227">
        <f>S264*H264</f>
        <v>0</v>
      </c>
      <c r="U264" s="37"/>
      <c r="V264" s="37"/>
      <c r="W264" s="37"/>
      <c r="X264" s="37"/>
      <c r="Y264" s="37"/>
      <c r="Z264" s="37"/>
      <c r="AA264" s="37"/>
      <c r="AB264" s="37"/>
      <c r="AC264" s="37"/>
      <c r="AD264" s="37"/>
      <c r="AE264" s="37"/>
      <c r="AR264" s="228" t="s">
        <v>134</v>
      </c>
      <c r="AT264" s="228" t="s">
        <v>129</v>
      </c>
      <c r="AU264" s="228" t="s">
        <v>88</v>
      </c>
      <c r="AY264" s="16" t="s">
        <v>126</v>
      </c>
      <c r="BE264" s="229">
        <f>IF(N264="základní",J264,0)</f>
        <v>0</v>
      </c>
      <c r="BF264" s="229">
        <f>IF(N264="snížená",J264,0)</f>
        <v>0</v>
      </c>
      <c r="BG264" s="229">
        <f>IF(N264="zákl. přenesená",J264,0)</f>
        <v>0</v>
      </c>
      <c r="BH264" s="229">
        <f>IF(N264="sníž. přenesená",J264,0)</f>
        <v>0</v>
      </c>
      <c r="BI264" s="229">
        <f>IF(N264="nulová",J264,0)</f>
        <v>0</v>
      </c>
      <c r="BJ264" s="16" t="s">
        <v>86</v>
      </c>
      <c r="BK264" s="229">
        <f>ROUND(I264*H264,2)</f>
        <v>0</v>
      </c>
      <c r="BL264" s="16" t="s">
        <v>134</v>
      </c>
      <c r="BM264" s="228" t="s">
        <v>385</v>
      </c>
    </row>
    <row r="265" s="2" customFormat="1">
      <c r="A265" s="37"/>
      <c r="B265" s="38"/>
      <c r="C265" s="39"/>
      <c r="D265" s="230" t="s">
        <v>136</v>
      </c>
      <c r="E265" s="39"/>
      <c r="F265" s="231" t="s">
        <v>386</v>
      </c>
      <c r="G265" s="39"/>
      <c r="H265" s="39"/>
      <c r="I265" s="232"/>
      <c r="J265" s="39"/>
      <c r="K265" s="39"/>
      <c r="L265" s="43"/>
      <c r="M265" s="233"/>
      <c r="N265" s="234"/>
      <c r="O265" s="90"/>
      <c r="P265" s="90"/>
      <c r="Q265" s="90"/>
      <c r="R265" s="90"/>
      <c r="S265" s="90"/>
      <c r="T265" s="91"/>
      <c r="U265" s="37"/>
      <c r="V265" s="37"/>
      <c r="W265" s="37"/>
      <c r="X265" s="37"/>
      <c r="Y265" s="37"/>
      <c r="Z265" s="37"/>
      <c r="AA265" s="37"/>
      <c r="AB265" s="37"/>
      <c r="AC265" s="37"/>
      <c r="AD265" s="37"/>
      <c r="AE265" s="37"/>
      <c r="AT265" s="16" t="s">
        <v>136</v>
      </c>
      <c r="AU265" s="16" t="s">
        <v>88</v>
      </c>
    </row>
    <row r="266" s="13" customFormat="1">
      <c r="A266" s="13"/>
      <c r="B266" s="235"/>
      <c r="C266" s="236"/>
      <c r="D266" s="230" t="s">
        <v>138</v>
      </c>
      <c r="E266" s="237" t="s">
        <v>1</v>
      </c>
      <c r="F266" s="238" t="s">
        <v>387</v>
      </c>
      <c r="G266" s="236"/>
      <c r="H266" s="239">
        <v>27</v>
      </c>
      <c r="I266" s="240"/>
      <c r="J266" s="236"/>
      <c r="K266" s="236"/>
      <c r="L266" s="241"/>
      <c r="M266" s="242"/>
      <c r="N266" s="243"/>
      <c r="O266" s="243"/>
      <c r="P266" s="243"/>
      <c r="Q266" s="243"/>
      <c r="R266" s="243"/>
      <c r="S266" s="243"/>
      <c r="T266" s="244"/>
      <c r="U266" s="13"/>
      <c r="V266" s="13"/>
      <c r="W266" s="13"/>
      <c r="X266" s="13"/>
      <c r="Y266" s="13"/>
      <c r="Z266" s="13"/>
      <c r="AA266" s="13"/>
      <c r="AB266" s="13"/>
      <c r="AC266" s="13"/>
      <c r="AD266" s="13"/>
      <c r="AE266" s="13"/>
      <c r="AT266" s="245" t="s">
        <v>138</v>
      </c>
      <c r="AU266" s="245" t="s">
        <v>88</v>
      </c>
      <c r="AV266" s="13" t="s">
        <v>88</v>
      </c>
      <c r="AW266" s="13" t="s">
        <v>36</v>
      </c>
      <c r="AX266" s="13" t="s">
        <v>78</v>
      </c>
      <c r="AY266" s="245" t="s">
        <v>126</v>
      </c>
    </row>
    <row r="267" s="13" customFormat="1">
      <c r="A267" s="13"/>
      <c r="B267" s="235"/>
      <c r="C267" s="236"/>
      <c r="D267" s="230" t="s">
        <v>138</v>
      </c>
      <c r="E267" s="237" t="s">
        <v>1</v>
      </c>
      <c r="F267" s="238" t="s">
        <v>388</v>
      </c>
      <c r="G267" s="236"/>
      <c r="H267" s="239">
        <v>44</v>
      </c>
      <c r="I267" s="240"/>
      <c r="J267" s="236"/>
      <c r="K267" s="236"/>
      <c r="L267" s="241"/>
      <c r="M267" s="242"/>
      <c r="N267" s="243"/>
      <c r="O267" s="243"/>
      <c r="P267" s="243"/>
      <c r="Q267" s="243"/>
      <c r="R267" s="243"/>
      <c r="S267" s="243"/>
      <c r="T267" s="244"/>
      <c r="U267" s="13"/>
      <c r="V267" s="13"/>
      <c r="W267" s="13"/>
      <c r="X267" s="13"/>
      <c r="Y267" s="13"/>
      <c r="Z267" s="13"/>
      <c r="AA267" s="13"/>
      <c r="AB267" s="13"/>
      <c r="AC267" s="13"/>
      <c r="AD267" s="13"/>
      <c r="AE267" s="13"/>
      <c r="AT267" s="245" t="s">
        <v>138</v>
      </c>
      <c r="AU267" s="245" t="s">
        <v>88</v>
      </c>
      <c r="AV267" s="13" t="s">
        <v>88</v>
      </c>
      <c r="AW267" s="13" t="s">
        <v>36</v>
      </c>
      <c r="AX267" s="13" t="s">
        <v>78</v>
      </c>
      <c r="AY267" s="245" t="s">
        <v>126</v>
      </c>
    </row>
    <row r="268" s="13" customFormat="1">
      <c r="A268" s="13"/>
      <c r="B268" s="235"/>
      <c r="C268" s="236"/>
      <c r="D268" s="230" t="s">
        <v>138</v>
      </c>
      <c r="E268" s="237" t="s">
        <v>1</v>
      </c>
      <c r="F268" s="238" t="s">
        <v>389</v>
      </c>
      <c r="G268" s="236"/>
      <c r="H268" s="239">
        <v>13</v>
      </c>
      <c r="I268" s="240"/>
      <c r="J268" s="236"/>
      <c r="K268" s="236"/>
      <c r="L268" s="241"/>
      <c r="M268" s="242"/>
      <c r="N268" s="243"/>
      <c r="O268" s="243"/>
      <c r="P268" s="243"/>
      <c r="Q268" s="243"/>
      <c r="R268" s="243"/>
      <c r="S268" s="243"/>
      <c r="T268" s="244"/>
      <c r="U268" s="13"/>
      <c r="V268" s="13"/>
      <c r="W268" s="13"/>
      <c r="X268" s="13"/>
      <c r="Y268" s="13"/>
      <c r="Z268" s="13"/>
      <c r="AA268" s="13"/>
      <c r="AB268" s="13"/>
      <c r="AC268" s="13"/>
      <c r="AD268" s="13"/>
      <c r="AE268" s="13"/>
      <c r="AT268" s="245" t="s">
        <v>138</v>
      </c>
      <c r="AU268" s="245" t="s">
        <v>88</v>
      </c>
      <c r="AV268" s="13" t="s">
        <v>88</v>
      </c>
      <c r="AW268" s="13" t="s">
        <v>36</v>
      </c>
      <c r="AX268" s="13" t="s">
        <v>78</v>
      </c>
      <c r="AY268" s="245" t="s">
        <v>126</v>
      </c>
    </row>
    <row r="269" s="13" customFormat="1">
      <c r="A269" s="13"/>
      <c r="B269" s="235"/>
      <c r="C269" s="236"/>
      <c r="D269" s="230" t="s">
        <v>138</v>
      </c>
      <c r="E269" s="237" t="s">
        <v>1</v>
      </c>
      <c r="F269" s="238" t="s">
        <v>390</v>
      </c>
      <c r="G269" s="236"/>
      <c r="H269" s="239">
        <v>58</v>
      </c>
      <c r="I269" s="240"/>
      <c r="J269" s="236"/>
      <c r="K269" s="236"/>
      <c r="L269" s="241"/>
      <c r="M269" s="242"/>
      <c r="N269" s="243"/>
      <c r="O269" s="243"/>
      <c r="P269" s="243"/>
      <c r="Q269" s="243"/>
      <c r="R269" s="243"/>
      <c r="S269" s="243"/>
      <c r="T269" s="244"/>
      <c r="U269" s="13"/>
      <c r="V269" s="13"/>
      <c r="W269" s="13"/>
      <c r="X269" s="13"/>
      <c r="Y269" s="13"/>
      <c r="Z269" s="13"/>
      <c r="AA269" s="13"/>
      <c r="AB269" s="13"/>
      <c r="AC269" s="13"/>
      <c r="AD269" s="13"/>
      <c r="AE269" s="13"/>
      <c r="AT269" s="245" t="s">
        <v>138</v>
      </c>
      <c r="AU269" s="245" t="s">
        <v>88</v>
      </c>
      <c r="AV269" s="13" t="s">
        <v>88</v>
      </c>
      <c r="AW269" s="13" t="s">
        <v>36</v>
      </c>
      <c r="AX269" s="13" t="s">
        <v>78</v>
      </c>
      <c r="AY269" s="245" t="s">
        <v>126</v>
      </c>
    </row>
    <row r="270" s="14" customFormat="1">
      <c r="A270" s="14"/>
      <c r="B270" s="246"/>
      <c r="C270" s="247"/>
      <c r="D270" s="230" t="s">
        <v>138</v>
      </c>
      <c r="E270" s="248" t="s">
        <v>1</v>
      </c>
      <c r="F270" s="249" t="s">
        <v>156</v>
      </c>
      <c r="G270" s="247"/>
      <c r="H270" s="250">
        <v>142</v>
      </c>
      <c r="I270" s="251"/>
      <c r="J270" s="247"/>
      <c r="K270" s="247"/>
      <c r="L270" s="252"/>
      <c r="M270" s="253"/>
      <c r="N270" s="254"/>
      <c r="O270" s="254"/>
      <c r="P270" s="254"/>
      <c r="Q270" s="254"/>
      <c r="R270" s="254"/>
      <c r="S270" s="254"/>
      <c r="T270" s="255"/>
      <c r="U270" s="14"/>
      <c r="V270" s="14"/>
      <c r="W270" s="14"/>
      <c r="X270" s="14"/>
      <c r="Y270" s="14"/>
      <c r="Z270" s="14"/>
      <c r="AA270" s="14"/>
      <c r="AB270" s="14"/>
      <c r="AC270" s="14"/>
      <c r="AD270" s="14"/>
      <c r="AE270" s="14"/>
      <c r="AT270" s="256" t="s">
        <v>138</v>
      </c>
      <c r="AU270" s="256" t="s">
        <v>88</v>
      </c>
      <c r="AV270" s="14" t="s">
        <v>134</v>
      </c>
      <c r="AW270" s="14" t="s">
        <v>36</v>
      </c>
      <c r="AX270" s="14" t="s">
        <v>86</v>
      </c>
      <c r="AY270" s="256" t="s">
        <v>126</v>
      </c>
    </row>
    <row r="271" s="2" customFormat="1" ht="21.75" customHeight="1">
      <c r="A271" s="37"/>
      <c r="B271" s="38"/>
      <c r="C271" s="217" t="s">
        <v>391</v>
      </c>
      <c r="D271" s="217" t="s">
        <v>129</v>
      </c>
      <c r="E271" s="218" t="s">
        <v>392</v>
      </c>
      <c r="F271" s="219" t="s">
        <v>393</v>
      </c>
      <c r="G271" s="220" t="s">
        <v>171</v>
      </c>
      <c r="H271" s="221">
        <v>54</v>
      </c>
      <c r="I271" s="222"/>
      <c r="J271" s="223">
        <f>ROUND(I271*H271,2)</f>
        <v>0</v>
      </c>
      <c r="K271" s="219" t="s">
        <v>133</v>
      </c>
      <c r="L271" s="43"/>
      <c r="M271" s="224" t="s">
        <v>1</v>
      </c>
      <c r="N271" s="225" t="s">
        <v>43</v>
      </c>
      <c r="O271" s="90"/>
      <c r="P271" s="226">
        <f>O271*H271</f>
        <v>0</v>
      </c>
      <c r="Q271" s="226">
        <v>0</v>
      </c>
      <c r="R271" s="226">
        <f>Q271*H271</f>
        <v>0</v>
      </c>
      <c r="S271" s="226">
        <v>0</v>
      </c>
      <c r="T271" s="227">
        <f>S271*H271</f>
        <v>0</v>
      </c>
      <c r="U271" s="37"/>
      <c r="V271" s="37"/>
      <c r="W271" s="37"/>
      <c r="X271" s="37"/>
      <c r="Y271" s="37"/>
      <c r="Z271" s="37"/>
      <c r="AA271" s="37"/>
      <c r="AB271" s="37"/>
      <c r="AC271" s="37"/>
      <c r="AD271" s="37"/>
      <c r="AE271" s="37"/>
      <c r="AR271" s="228" t="s">
        <v>134</v>
      </c>
      <c r="AT271" s="228" t="s">
        <v>129</v>
      </c>
      <c r="AU271" s="228" t="s">
        <v>88</v>
      </c>
      <c r="AY271" s="16" t="s">
        <v>126</v>
      </c>
      <c r="BE271" s="229">
        <f>IF(N271="základní",J271,0)</f>
        <v>0</v>
      </c>
      <c r="BF271" s="229">
        <f>IF(N271="snížená",J271,0)</f>
        <v>0</v>
      </c>
      <c r="BG271" s="229">
        <f>IF(N271="zákl. přenesená",J271,0)</f>
        <v>0</v>
      </c>
      <c r="BH271" s="229">
        <f>IF(N271="sníž. přenesená",J271,0)</f>
        <v>0</v>
      </c>
      <c r="BI271" s="229">
        <f>IF(N271="nulová",J271,0)</f>
        <v>0</v>
      </c>
      <c r="BJ271" s="16" t="s">
        <v>86</v>
      </c>
      <c r="BK271" s="229">
        <f>ROUND(I271*H271,2)</f>
        <v>0</v>
      </c>
      <c r="BL271" s="16" t="s">
        <v>134</v>
      </c>
      <c r="BM271" s="228" t="s">
        <v>394</v>
      </c>
    </row>
    <row r="272" s="2" customFormat="1">
      <c r="A272" s="37"/>
      <c r="B272" s="38"/>
      <c r="C272" s="39"/>
      <c r="D272" s="230" t="s">
        <v>136</v>
      </c>
      <c r="E272" s="39"/>
      <c r="F272" s="231" t="s">
        <v>395</v>
      </c>
      <c r="G272" s="39"/>
      <c r="H272" s="39"/>
      <c r="I272" s="232"/>
      <c r="J272" s="39"/>
      <c r="K272" s="39"/>
      <c r="L272" s="43"/>
      <c r="M272" s="233"/>
      <c r="N272" s="234"/>
      <c r="O272" s="90"/>
      <c r="P272" s="90"/>
      <c r="Q272" s="90"/>
      <c r="R272" s="90"/>
      <c r="S272" s="90"/>
      <c r="T272" s="91"/>
      <c r="U272" s="37"/>
      <c r="V272" s="37"/>
      <c r="W272" s="37"/>
      <c r="X272" s="37"/>
      <c r="Y272" s="37"/>
      <c r="Z272" s="37"/>
      <c r="AA272" s="37"/>
      <c r="AB272" s="37"/>
      <c r="AC272" s="37"/>
      <c r="AD272" s="37"/>
      <c r="AE272" s="37"/>
      <c r="AT272" s="16" t="s">
        <v>136</v>
      </c>
      <c r="AU272" s="16" t="s">
        <v>88</v>
      </c>
    </row>
    <row r="273" s="13" customFormat="1">
      <c r="A273" s="13"/>
      <c r="B273" s="235"/>
      <c r="C273" s="236"/>
      <c r="D273" s="230" t="s">
        <v>138</v>
      </c>
      <c r="E273" s="237" t="s">
        <v>1</v>
      </c>
      <c r="F273" s="238" t="s">
        <v>396</v>
      </c>
      <c r="G273" s="236"/>
      <c r="H273" s="239">
        <v>54</v>
      </c>
      <c r="I273" s="240"/>
      <c r="J273" s="236"/>
      <c r="K273" s="236"/>
      <c r="L273" s="241"/>
      <c r="M273" s="242"/>
      <c r="N273" s="243"/>
      <c r="O273" s="243"/>
      <c r="P273" s="243"/>
      <c r="Q273" s="243"/>
      <c r="R273" s="243"/>
      <c r="S273" s="243"/>
      <c r="T273" s="244"/>
      <c r="U273" s="13"/>
      <c r="V273" s="13"/>
      <c r="W273" s="13"/>
      <c r="X273" s="13"/>
      <c r="Y273" s="13"/>
      <c r="Z273" s="13"/>
      <c r="AA273" s="13"/>
      <c r="AB273" s="13"/>
      <c r="AC273" s="13"/>
      <c r="AD273" s="13"/>
      <c r="AE273" s="13"/>
      <c r="AT273" s="245" t="s">
        <v>138</v>
      </c>
      <c r="AU273" s="245" t="s">
        <v>88</v>
      </c>
      <c r="AV273" s="13" t="s">
        <v>88</v>
      </c>
      <c r="AW273" s="13" t="s">
        <v>36</v>
      </c>
      <c r="AX273" s="13" t="s">
        <v>86</v>
      </c>
      <c r="AY273" s="245" t="s">
        <v>126</v>
      </c>
    </row>
    <row r="274" s="2" customFormat="1" ht="21.75" customHeight="1">
      <c r="A274" s="37"/>
      <c r="B274" s="38"/>
      <c r="C274" s="217" t="s">
        <v>7</v>
      </c>
      <c r="D274" s="217" t="s">
        <v>129</v>
      </c>
      <c r="E274" s="218" t="s">
        <v>397</v>
      </c>
      <c r="F274" s="219" t="s">
        <v>398</v>
      </c>
      <c r="G274" s="220" t="s">
        <v>171</v>
      </c>
      <c r="H274" s="221">
        <v>60</v>
      </c>
      <c r="I274" s="222"/>
      <c r="J274" s="223">
        <f>ROUND(I274*H274,2)</f>
        <v>0</v>
      </c>
      <c r="K274" s="219" t="s">
        <v>133</v>
      </c>
      <c r="L274" s="43"/>
      <c r="M274" s="224" t="s">
        <v>1</v>
      </c>
      <c r="N274" s="225" t="s">
        <v>43</v>
      </c>
      <c r="O274" s="90"/>
      <c r="P274" s="226">
        <f>O274*H274</f>
        <v>0</v>
      </c>
      <c r="Q274" s="226">
        <v>3.0000000000000001E-05</v>
      </c>
      <c r="R274" s="226">
        <f>Q274*H274</f>
        <v>0.0018</v>
      </c>
      <c r="S274" s="226">
        <v>0</v>
      </c>
      <c r="T274" s="227">
        <f>S274*H274</f>
        <v>0</v>
      </c>
      <c r="U274" s="37"/>
      <c r="V274" s="37"/>
      <c r="W274" s="37"/>
      <c r="X274" s="37"/>
      <c r="Y274" s="37"/>
      <c r="Z274" s="37"/>
      <c r="AA274" s="37"/>
      <c r="AB274" s="37"/>
      <c r="AC274" s="37"/>
      <c r="AD274" s="37"/>
      <c r="AE274" s="37"/>
      <c r="AR274" s="228" t="s">
        <v>134</v>
      </c>
      <c r="AT274" s="228" t="s">
        <v>129</v>
      </c>
      <c r="AU274" s="228" t="s">
        <v>88</v>
      </c>
      <c r="AY274" s="16" t="s">
        <v>126</v>
      </c>
      <c r="BE274" s="229">
        <f>IF(N274="základní",J274,0)</f>
        <v>0</v>
      </c>
      <c r="BF274" s="229">
        <f>IF(N274="snížená",J274,0)</f>
        <v>0</v>
      </c>
      <c r="BG274" s="229">
        <f>IF(N274="zákl. přenesená",J274,0)</f>
        <v>0</v>
      </c>
      <c r="BH274" s="229">
        <f>IF(N274="sníž. přenesená",J274,0)</f>
        <v>0</v>
      </c>
      <c r="BI274" s="229">
        <f>IF(N274="nulová",J274,0)</f>
        <v>0</v>
      </c>
      <c r="BJ274" s="16" t="s">
        <v>86</v>
      </c>
      <c r="BK274" s="229">
        <f>ROUND(I274*H274,2)</f>
        <v>0</v>
      </c>
      <c r="BL274" s="16" t="s">
        <v>134</v>
      </c>
      <c r="BM274" s="228" t="s">
        <v>399</v>
      </c>
    </row>
    <row r="275" s="2" customFormat="1">
      <c r="A275" s="37"/>
      <c r="B275" s="38"/>
      <c r="C275" s="39"/>
      <c r="D275" s="230" t="s">
        <v>136</v>
      </c>
      <c r="E275" s="39"/>
      <c r="F275" s="231" t="s">
        <v>395</v>
      </c>
      <c r="G275" s="39"/>
      <c r="H275" s="39"/>
      <c r="I275" s="232"/>
      <c r="J275" s="39"/>
      <c r="K275" s="39"/>
      <c r="L275" s="43"/>
      <c r="M275" s="233"/>
      <c r="N275" s="234"/>
      <c r="O275" s="90"/>
      <c r="P275" s="90"/>
      <c r="Q275" s="90"/>
      <c r="R275" s="90"/>
      <c r="S275" s="90"/>
      <c r="T275" s="91"/>
      <c r="U275" s="37"/>
      <c r="V275" s="37"/>
      <c r="W275" s="37"/>
      <c r="X275" s="37"/>
      <c r="Y275" s="37"/>
      <c r="Z275" s="37"/>
      <c r="AA275" s="37"/>
      <c r="AB275" s="37"/>
      <c r="AC275" s="37"/>
      <c r="AD275" s="37"/>
      <c r="AE275" s="37"/>
      <c r="AT275" s="16" t="s">
        <v>136</v>
      </c>
      <c r="AU275" s="16" t="s">
        <v>88</v>
      </c>
    </row>
    <row r="276" s="13" customFormat="1">
      <c r="A276" s="13"/>
      <c r="B276" s="235"/>
      <c r="C276" s="236"/>
      <c r="D276" s="230" t="s">
        <v>138</v>
      </c>
      <c r="E276" s="237" t="s">
        <v>1</v>
      </c>
      <c r="F276" s="238" t="s">
        <v>400</v>
      </c>
      <c r="G276" s="236"/>
      <c r="H276" s="239">
        <v>60</v>
      </c>
      <c r="I276" s="240"/>
      <c r="J276" s="236"/>
      <c r="K276" s="236"/>
      <c r="L276" s="241"/>
      <c r="M276" s="242"/>
      <c r="N276" s="243"/>
      <c r="O276" s="243"/>
      <c r="P276" s="243"/>
      <c r="Q276" s="243"/>
      <c r="R276" s="243"/>
      <c r="S276" s="243"/>
      <c r="T276" s="244"/>
      <c r="U276" s="13"/>
      <c r="V276" s="13"/>
      <c r="W276" s="13"/>
      <c r="X276" s="13"/>
      <c r="Y276" s="13"/>
      <c r="Z276" s="13"/>
      <c r="AA276" s="13"/>
      <c r="AB276" s="13"/>
      <c r="AC276" s="13"/>
      <c r="AD276" s="13"/>
      <c r="AE276" s="13"/>
      <c r="AT276" s="245" t="s">
        <v>138</v>
      </c>
      <c r="AU276" s="245" t="s">
        <v>88</v>
      </c>
      <c r="AV276" s="13" t="s">
        <v>88</v>
      </c>
      <c r="AW276" s="13" t="s">
        <v>36</v>
      </c>
      <c r="AX276" s="13" t="s">
        <v>86</v>
      </c>
      <c r="AY276" s="245" t="s">
        <v>126</v>
      </c>
    </row>
    <row r="277" s="2" customFormat="1">
      <c r="A277" s="37"/>
      <c r="B277" s="38"/>
      <c r="C277" s="217" t="s">
        <v>401</v>
      </c>
      <c r="D277" s="217" t="s">
        <v>129</v>
      </c>
      <c r="E277" s="218" t="s">
        <v>402</v>
      </c>
      <c r="F277" s="219" t="s">
        <v>403</v>
      </c>
      <c r="G277" s="220" t="s">
        <v>171</v>
      </c>
      <c r="H277" s="221">
        <v>14</v>
      </c>
      <c r="I277" s="222"/>
      <c r="J277" s="223">
        <f>ROUND(I277*H277,2)</f>
        <v>0</v>
      </c>
      <c r="K277" s="219" t="s">
        <v>133</v>
      </c>
      <c r="L277" s="43"/>
      <c r="M277" s="224" t="s">
        <v>1</v>
      </c>
      <c r="N277" s="225" t="s">
        <v>43</v>
      </c>
      <c r="O277" s="90"/>
      <c r="P277" s="226">
        <f>O277*H277</f>
        <v>0</v>
      </c>
      <c r="Q277" s="226">
        <v>0.13095999999999999</v>
      </c>
      <c r="R277" s="226">
        <f>Q277*H277</f>
        <v>1.83344</v>
      </c>
      <c r="S277" s="226">
        <v>0</v>
      </c>
      <c r="T277" s="227">
        <f>S277*H277</f>
        <v>0</v>
      </c>
      <c r="U277" s="37"/>
      <c r="V277" s="37"/>
      <c r="W277" s="37"/>
      <c r="X277" s="37"/>
      <c r="Y277" s="37"/>
      <c r="Z277" s="37"/>
      <c r="AA277" s="37"/>
      <c r="AB277" s="37"/>
      <c r="AC277" s="37"/>
      <c r="AD277" s="37"/>
      <c r="AE277" s="37"/>
      <c r="AR277" s="228" t="s">
        <v>134</v>
      </c>
      <c r="AT277" s="228" t="s">
        <v>129</v>
      </c>
      <c r="AU277" s="228" t="s">
        <v>88</v>
      </c>
      <c r="AY277" s="16" t="s">
        <v>126</v>
      </c>
      <c r="BE277" s="229">
        <f>IF(N277="základní",J277,0)</f>
        <v>0</v>
      </c>
      <c r="BF277" s="229">
        <f>IF(N277="snížená",J277,0)</f>
        <v>0</v>
      </c>
      <c r="BG277" s="229">
        <f>IF(N277="zákl. přenesená",J277,0)</f>
        <v>0</v>
      </c>
      <c r="BH277" s="229">
        <f>IF(N277="sníž. přenesená",J277,0)</f>
        <v>0</v>
      </c>
      <c r="BI277" s="229">
        <f>IF(N277="nulová",J277,0)</f>
        <v>0</v>
      </c>
      <c r="BJ277" s="16" t="s">
        <v>86</v>
      </c>
      <c r="BK277" s="229">
        <f>ROUND(I277*H277,2)</f>
        <v>0</v>
      </c>
      <c r="BL277" s="16" t="s">
        <v>134</v>
      </c>
      <c r="BM277" s="228" t="s">
        <v>404</v>
      </c>
    </row>
    <row r="278" s="2" customFormat="1">
      <c r="A278" s="37"/>
      <c r="B278" s="38"/>
      <c r="C278" s="39"/>
      <c r="D278" s="230" t="s">
        <v>136</v>
      </c>
      <c r="E278" s="39"/>
      <c r="F278" s="231" t="s">
        <v>405</v>
      </c>
      <c r="G278" s="39"/>
      <c r="H278" s="39"/>
      <c r="I278" s="232"/>
      <c r="J278" s="39"/>
      <c r="K278" s="39"/>
      <c r="L278" s="43"/>
      <c r="M278" s="233"/>
      <c r="N278" s="234"/>
      <c r="O278" s="90"/>
      <c r="P278" s="90"/>
      <c r="Q278" s="90"/>
      <c r="R278" s="90"/>
      <c r="S278" s="90"/>
      <c r="T278" s="91"/>
      <c r="U278" s="37"/>
      <c r="V278" s="37"/>
      <c r="W278" s="37"/>
      <c r="X278" s="37"/>
      <c r="Y278" s="37"/>
      <c r="Z278" s="37"/>
      <c r="AA278" s="37"/>
      <c r="AB278" s="37"/>
      <c r="AC278" s="37"/>
      <c r="AD278" s="37"/>
      <c r="AE278" s="37"/>
      <c r="AT278" s="16" t="s">
        <v>136</v>
      </c>
      <c r="AU278" s="16" t="s">
        <v>88</v>
      </c>
    </row>
    <row r="279" s="2" customFormat="1">
      <c r="A279" s="37"/>
      <c r="B279" s="38"/>
      <c r="C279" s="257" t="s">
        <v>406</v>
      </c>
      <c r="D279" s="257" t="s">
        <v>219</v>
      </c>
      <c r="E279" s="258" t="s">
        <v>407</v>
      </c>
      <c r="F279" s="259" t="s">
        <v>408</v>
      </c>
      <c r="G279" s="260" t="s">
        <v>310</v>
      </c>
      <c r="H279" s="261">
        <v>50</v>
      </c>
      <c r="I279" s="262"/>
      <c r="J279" s="263">
        <f>ROUND(I279*H279,2)</f>
        <v>0</v>
      </c>
      <c r="K279" s="259" t="s">
        <v>133</v>
      </c>
      <c r="L279" s="264"/>
      <c r="M279" s="265" t="s">
        <v>1</v>
      </c>
      <c r="N279" s="266" t="s">
        <v>43</v>
      </c>
      <c r="O279" s="90"/>
      <c r="P279" s="226">
        <f>O279*H279</f>
        <v>0</v>
      </c>
      <c r="Q279" s="226">
        <v>0.0094999999999999998</v>
      </c>
      <c r="R279" s="226">
        <f>Q279*H279</f>
        <v>0.47499999999999998</v>
      </c>
      <c r="S279" s="226">
        <v>0</v>
      </c>
      <c r="T279" s="227">
        <f>S279*H279</f>
        <v>0</v>
      </c>
      <c r="U279" s="37"/>
      <c r="V279" s="37"/>
      <c r="W279" s="37"/>
      <c r="X279" s="37"/>
      <c r="Y279" s="37"/>
      <c r="Z279" s="37"/>
      <c r="AA279" s="37"/>
      <c r="AB279" s="37"/>
      <c r="AC279" s="37"/>
      <c r="AD279" s="37"/>
      <c r="AE279" s="37"/>
      <c r="AR279" s="228" t="s">
        <v>168</v>
      </c>
      <c r="AT279" s="228" t="s">
        <v>219</v>
      </c>
      <c r="AU279" s="228" t="s">
        <v>88</v>
      </c>
      <c r="AY279" s="16" t="s">
        <v>126</v>
      </c>
      <c r="BE279" s="229">
        <f>IF(N279="základní",J279,0)</f>
        <v>0</v>
      </c>
      <c r="BF279" s="229">
        <f>IF(N279="snížená",J279,0)</f>
        <v>0</v>
      </c>
      <c r="BG279" s="229">
        <f>IF(N279="zákl. přenesená",J279,0)</f>
        <v>0</v>
      </c>
      <c r="BH279" s="229">
        <f>IF(N279="sníž. přenesená",J279,0)</f>
        <v>0</v>
      </c>
      <c r="BI279" s="229">
        <f>IF(N279="nulová",J279,0)</f>
        <v>0</v>
      </c>
      <c r="BJ279" s="16" t="s">
        <v>86</v>
      </c>
      <c r="BK279" s="229">
        <f>ROUND(I279*H279,2)</f>
        <v>0</v>
      </c>
      <c r="BL279" s="16" t="s">
        <v>134</v>
      </c>
      <c r="BM279" s="228" t="s">
        <v>409</v>
      </c>
    </row>
    <row r="280" s="13" customFormat="1">
      <c r="A280" s="13"/>
      <c r="B280" s="235"/>
      <c r="C280" s="236"/>
      <c r="D280" s="230" t="s">
        <v>138</v>
      </c>
      <c r="E280" s="237" t="s">
        <v>1</v>
      </c>
      <c r="F280" s="238" t="s">
        <v>410</v>
      </c>
      <c r="G280" s="236"/>
      <c r="H280" s="239">
        <v>50</v>
      </c>
      <c r="I280" s="240"/>
      <c r="J280" s="236"/>
      <c r="K280" s="236"/>
      <c r="L280" s="241"/>
      <c r="M280" s="242"/>
      <c r="N280" s="243"/>
      <c r="O280" s="243"/>
      <c r="P280" s="243"/>
      <c r="Q280" s="243"/>
      <c r="R280" s="243"/>
      <c r="S280" s="243"/>
      <c r="T280" s="244"/>
      <c r="U280" s="13"/>
      <c r="V280" s="13"/>
      <c r="W280" s="13"/>
      <c r="X280" s="13"/>
      <c r="Y280" s="13"/>
      <c r="Z280" s="13"/>
      <c r="AA280" s="13"/>
      <c r="AB280" s="13"/>
      <c r="AC280" s="13"/>
      <c r="AD280" s="13"/>
      <c r="AE280" s="13"/>
      <c r="AT280" s="245" t="s">
        <v>138</v>
      </c>
      <c r="AU280" s="245" t="s">
        <v>88</v>
      </c>
      <c r="AV280" s="13" t="s">
        <v>88</v>
      </c>
      <c r="AW280" s="13" t="s">
        <v>36</v>
      </c>
      <c r="AX280" s="13" t="s">
        <v>86</v>
      </c>
      <c r="AY280" s="245" t="s">
        <v>126</v>
      </c>
    </row>
    <row r="281" s="2" customFormat="1">
      <c r="A281" s="37"/>
      <c r="B281" s="38"/>
      <c r="C281" s="217" t="s">
        <v>411</v>
      </c>
      <c r="D281" s="217" t="s">
        <v>129</v>
      </c>
      <c r="E281" s="218" t="s">
        <v>412</v>
      </c>
      <c r="F281" s="219" t="s">
        <v>413</v>
      </c>
      <c r="G281" s="220" t="s">
        <v>171</v>
      </c>
      <c r="H281" s="221">
        <v>22</v>
      </c>
      <c r="I281" s="222"/>
      <c r="J281" s="223">
        <f>ROUND(I281*H281,2)</f>
        <v>0</v>
      </c>
      <c r="K281" s="219" t="s">
        <v>133</v>
      </c>
      <c r="L281" s="43"/>
      <c r="M281" s="224" t="s">
        <v>1</v>
      </c>
      <c r="N281" s="225" t="s">
        <v>43</v>
      </c>
      <c r="O281" s="90"/>
      <c r="P281" s="226">
        <f>O281*H281</f>
        <v>0</v>
      </c>
      <c r="Q281" s="226">
        <v>0.24567</v>
      </c>
      <c r="R281" s="226">
        <f>Q281*H281</f>
        <v>5.4047400000000003</v>
      </c>
      <c r="S281" s="226">
        <v>0</v>
      </c>
      <c r="T281" s="227">
        <f>S281*H281</f>
        <v>0</v>
      </c>
      <c r="U281" s="37"/>
      <c r="V281" s="37"/>
      <c r="W281" s="37"/>
      <c r="X281" s="37"/>
      <c r="Y281" s="37"/>
      <c r="Z281" s="37"/>
      <c r="AA281" s="37"/>
      <c r="AB281" s="37"/>
      <c r="AC281" s="37"/>
      <c r="AD281" s="37"/>
      <c r="AE281" s="37"/>
      <c r="AR281" s="228" t="s">
        <v>134</v>
      </c>
      <c r="AT281" s="228" t="s">
        <v>129</v>
      </c>
      <c r="AU281" s="228" t="s">
        <v>88</v>
      </c>
      <c r="AY281" s="16" t="s">
        <v>126</v>
      </c>
      <c r="BE281" s="229">
        <f>IF(N281="základní",J281,0)</f>
        <v>0</v>
      </c>
      <c r="BF281" s="229">
        <f>IF(N281="snížená",J281,0)</f>
        <v>0</v>
      </c>
      <c r="BG281" s="229">
        <f>IF(N281="zákl. přenesená",J281,0)</f>
        <v>0</v>
      </c>
      <c r="BH281" s="229">
        <f>IF(N281="sníž. přenesená",J281,0)</f>
        <v>0</v>
      </c>
      <c r="BI281" s="229">
        <f>IF(N281="nulová",J281,0)</f>
        <v>0</v>
      </c>
      <c r="BJ281" s="16" t="s">
        <v>86</v>
      </c>
      <c r="BK281" s="229">
        <f>ROUND(I281*H281,2)</f>
        <v>0</v>
      </c>
      <c r="BL281" s="16" t="s">
        <v>134</v>
      </c>
      <c r="BM281" s="228" t="s">
        <v>414</v>
      </c>
    </row>
    <row r="282" s="2" customFormat="1">
      <c r="A282" s="37"/>
      <c r="B282" s="38"/>
      <c r="C282" s="39"/>
      <c r="D282" s="230" t="s">
        <v>136</v>
      </c>
      <c r="E282" s="39"/>
      <c r="F282" s="231" t="s">
        <v>415</v>
      </c>
      <c r="G282" s="39"/>
      <c r="H282" s="39"/>
      <c r="I282" s="232"/>
      <c r="J282" s="39"/>
      <c r="K282" s="39"/>
      <c r="L282" s="43"/>
      <c r="M282" s="233"/>
      <c r="N282" s="234"/>
      <c r="O282" s="90"/>
      <c r="P282" s="90"/>
      <c r="Q282" s="90"/>
      <c r="R282" s="90"/>
      <c r="S282" s="90"/>
      <c r="T282" s="91"/>
      <c r="U282" s="37"/>
      <c r="V282" s="37"/>
      <c r="W282" s="37"/>
      <c r="X282" s="37"/>
      <c r="Y282" s="37"/>
      <c r="Z282" s="37"/>
      <c r="AA282" s="37"/>
      <c r="AB282" s="37"/>
      <c r="AC282" s="37"/>
      <c r="AD282" s="37"/>
      <c r="AE282" s="37"/>
      <c r="AT282" s="16" t="s">
        <v>136</v>
      </c>
      <c r="AU282" s="16" t="s">
        <v>88</v>
      </c>
    </row>
    <row r="283" s="2" customFormat="1" ht="55.5" customHeight="1">
      <c r="A283" s="37"/>
      <c r="B283" s="38"/>
      <c r="C283" s="217" t="s">
        <v>416</v>
      </c>
      <c r="D283" s="217" t="s">
        <v>129</v>
      </c>
      <c r="E283" s="218" t="s">
        <v>417</v>
      </c>
      <c r="F283" s="219" t="s">
        <v>418</v>
      </c>
      <c r="G283" s="220" t="s">
        <v>419</v>
      </c>
      <c r="H283" s="221">
        <v>1</v>
      </c>
      <c r="I283" s="222"/>
      <c r="J283" s="223">
        <f>ROUND(I283*H283,2)</f>
        <v>0</v>
      </c>
      <c r="K283" s="219" t="s">
        <v>1</v>
      </c>
      <c r="L283" s="43"/>
      <c r="M283" s="224" t="s">
        <v>1</v>
      </c>
      <c r="N283" s="225" t="s">
        <v>43</v>
      </c>
      <c r="O283" s="90"/>
      <c r="P283" s="226">
        <f>O283*H283</f>
        <v>0</v>
      </c>
      <c r="Q283" s="226">
        <v>0.24567</v>
      </c>
      <c r="R283" s="226">
        <f>Q283*H283</f>
        <v>0.24567</v>
      </c>
      <c r="S283" s="226">
        <v>0</v>
      </c>
      <c r="T283" s="227">
        <f>S283*H283</f>
        <v>0</v>
      </c>
      <c r="U283" s="37"/>
      <c r="V283" s="37"/>
      <c r="W283" s="37"/>
      <c r="X283" s="37"/>
      <c r="Y283" s="37"/>
      <c r="Z283" s="37"/>
      <c r="AA283" s="37"/>
      <c r="AB283" s="37"/>
      <c r="AC283" s="37"/>
      <c r="AD283" s="37"/>
      <c r="AE283" s="37"/>
      <c r="AR283" s="228" t="s">
        <v>134</v>
      </c>
      <c r="AT283" s="228" t="s">
        <v>129</v>
      </c>
      <c r="AU283" s="228" t="s">
        <v>88</v>
      </c>
      <c r="AY283" s="16" t="s">
        <v>126</v>
      </c>
      <c r="BE283" s="229">
        <f>IF(N283="základní",J283,0)</f>
        <v>0</v>
      </c>
      <c r="BF283" s="229">
        <f>IF(N283="snížená",J283,0)</f>
        <v>0</v>
      </c>
      <c r="BG283" s="229">
        <f>IF(N283="zákl. přenesená",J283,0)</f>
        <v>0</v>
      </c>
      <c r="BH283" s="229">
        <f>IF(N283="sníž. přenesená",J283,0)</f>
        <v>0</v>
      </c>
      <c r="BI283" s="229">
        <f>IF(N283="nulová",J283,0)</f>
        <v>0</v>
      </c>
      <c r="BJ283" s="16" t="s">
        <v>86</v>
      </c>
      <c r="BK283" s="229">
        <f>ROUND(I283*H283,2)</f>
        <v>0</v>
      </c>
      <c r="BL283" s="16" t="s">
        <v>134</v>
      </c>
      <c r="BM283" s="228" t="s">
        <v>420</v>
      </c>
    </row>
    <row r="284" s="2" customFormat="1">
      <c r="A284" s="37"/>
      <c r="B284" s="38"/>
      <c r="C284" s="39"/>
      <c r="D284" s="230" t="s">
        <v>136</v>
      </c>
      <c r="E284" s="39"/>
      <c r="F284" s="231" t="s">
        <v>415</v>
      </c>
      <c r="G284" s="39"/>
      <c r="H284" s="39"/>
      <c r="I284" s="232"/>
      <c r="J284" s="39"/>
      <c r="K284" s="39"/>
      <c r="L284" s="43"/>
      <c r="M284" s="233"/>
      <c r="N284" s="234"/>
      <c r="O284" s="90"/>
      <c r="P284" s="90"/>
      <c r="Q284" s="90"/>
      <c r="R284" s="90"/>
      <c r="S284" s="90"/>
      <c r="T284" s="91"/>
      <c r="U284" s="37"/>
      <c r="V284" s="37"/>
      <c r="W284" s="37"/>
      <c r="X284" s="37"/>
      <c r="Y284" s="37"/>
      <c r="Z284" s="37"/>
      <c r="AA284" s="37"/>
      <c r="AB284" s="37"/>
      <c r="AC284" s="37"/>
      <c r="AD284" s="37"/>
      <c r="AE284" s="37"/>
      <c r="AT284" s="16" t="s">
        <v>136</v>
      </c>
      <c r="AU284" s="16" t="s">
        <v>88</v>
      </c>
    </row>
    <row r="285" s="2" customFormat="1" ht="21.75" customHeight="1">
      <c r="A285" s="37"/>
      <c r="B285" s="38"/>
      <c r="C285" s="217" t="s">
        <v>421</v>
      </c>
      <c r="D285" s="217" t="s">
        <v>129</v>
      </c>
      <c r="E285" s="218" t="s">
        <v>422</v>
      </c>
      <c r="F285" s="219" t="s">
        <v>423</v>
      </c>
      <c r="G285" s="220" t="s">
        <v>171</v>
      </c>
      <c r="H285" s="221">
        <v>0</v>
      </c>
      <c r="I285" s="222"/>
      <c r="J285" s="223">
        <f>ROUND(I285*H285,2)</f>
        <v>0</v>
      </c>
      <c r="K285" s="219" t="s">
        <v>133</v>
      </c>
      <c r="L285" s="43"/>
      <c r="M285" s="224" t="s">
        <v>1</v>
      </c>
      <c r="N285" s="225" t="s">
        <v>43</v>
      </c>
      <c r="O285" s="90"/>
      <c r="P285" s="226">
        <f>O285*H285</f>
        <v>0</v>
      </c>
      <c r="Q285" s="226">
        <v>0</v>
      </c>
      <c r="R285" s="226">
        <f>Q285*H285</f>
        <v>0</v>
      </c>
      <c r="S285" s="226">
        <v>0</v>
      </c>
      <c r="T285" s="227">
        <f>S285*H285</f>
        <v>0</v>
      </c>
      <c r="U285" s="37"/>
      <c r="V285" s="37"/>
      <c r="W285" s="37"/>
      <c r="X285" s="37"/>
      <c r="Y285" s="37"/>
      <c r="Z285" s="37"/>
      <c r="AA285" s="37"/>
      <c r="AB285" s="37"/>
      <c r="AC285" s="37"/>
      <c r="AD285" s="37"/>
      <c r="AE285" s="37"/>
      <c r="AR285" s="228" t="s">
        <v>134</v>
      </c>
      <c r="AT285" s="228" t="s">
        <v>129</v>
      </c>
      <c r="AU285" s="228" t="s">
        <v>88</v>
      </c>
      <c r="AY285" s="16" t="s">
        <v>126</v>
      </c>
      <c r="BE285" s="229">
        <f>IF(N285="základní",J285,0)</f>
        <v>0</v>
      </c>
      <c r="BF285" s="229">
        <f>IF(N285="snížená",J285,0)</f>
        <v>0</v>
      </c>
      <c r="BG285" s="229">
        <f>IF(N285="zákl. přenesená",J285,0)</f>
        <v>0</v>
      </c>
      <c r="BH285" s="229">
        <f>IF(N285="sníž. přenesená",J285,0)</f>
        <v>0</v>
      </c>
      <c r="BI285" s="229">
        <f>IF(N285="nulová",J285,0)</f>
        <v>0</v>
      </c>
      <c r="BJ285" s="16" t="s">
        <v>86</v>
      </c>
      <c r="BK285" s="229">
        <f>ROUND(I285*H285,2)</f>
        <v>0</v>
      </c>
      <c r="BL285" s="16" t="s">
        <v>134</v>
      </c>
      <c r="BM285" s="228" t="s">
        <v>424</v>
      </c>
    </row>
    <row r="286" s="2" customFormat="1">
      <c r="A286" s="37"/>
      <c r="B286" s="38"/>
      <c r="C286" s="39"/>
      <c r="D286" s="230" t="s">
        <v>136</v>
      </c>
      <c r="E286" s="39"/>
      <c r="F286" s="231" t="s">
        <v>425</v>
      </c>
      <c r="G286" s="39"/>
      <c r="H286" s="39"/>
      <c r="I286" s="232"/>
      <c r="J286" s="39"/>
      <c r="K286" s="39"/>
      <c r="L286" s="43"/>
      <c r="M286" s="233"/>
      <c r="N286" s="234"/>
      <c r="O286" s="90"/>
      <c r="P286" s="90"/>
      <c r="Q286" s="90"/>
      <c r="R286" s="90"/>
      <c r="S286" s="90"/>
      <c r="T286" s="91"/>
      <c r="U286" s="37"/>
      <c r="V286" s="37"/>
      <c r="W286" s="37"/>
      <c r="X286" s="37"/>
      <c r="Y286" s="37"/>
      <c r="Z286" s="37"/>
      <c r="AA286" s="37"/>
      <c r="AB286" s="37"/>
      <c r="AC286" s="37"/>
      <c r="AD286" s="37"/>
      <c r="AE286" s="37"/>
      <c r="AT286" s="16" t="s">
        <v>136</v>
      </c>
      <c r="AU286" s="16" t="s">
        <v>88</v>
      </c>
    </row>
    <row r="287" s="12" customFormat="1" ht="22.8" customHeight="1">
      <c r="A287" s="12"/>
      <c r="B287" s="201"/>
      <c r="C287" s="202"/>
      <c r="D287" s="203" t="s">
        <v>77</v>
      </c>
      <c r="E287" s="215" t="s">
        <v>426</v>
      </c>
      <c r="F287" s="215" t="s">
        <v>427</v>
      </c>
      <c r="G287" s="202"/>
      <c r="H287" s="202"/>
      <c r="I287" s="205"/>
      <c r="J287" s="216">
        <f>BK287</f>
        <v>0</v>
      </c>
      <c r="K287" s="202"/>
      <c r="L287" s="207"/>
      <c r="M287" s="208"/>
      <c r="N287" s="209"/>
      <c r="O287" s="209"/>
      <c r="P287" s="210">
        <f>SUM(P288:P308)</f>
        <v>0</v>
      </c>
      <c r="Q287" s="209"/>
      <c r="R287" s="210">
        <f>SUM(R288:R308)</f>
        <v>0</v>
      </c>
      <c r="S287" s="209"/>
      <c r="T287" s="211">
        <f>SUM(T288:T308)</f>
        <v>0</v>
      </c>
      <c r="U287" s="12"/>
      <c r="V287" s="12"/>
      <c r="W287" s="12"/>
      <c r="X287" s="12"/>
      <c r="Y287" s="12"/>
      <c r="Z287" s="12"/>
      <c r="AA287" s="12"/>
      <c r="AB287" s="12"/>
      <c r="AC287" s="12"/>
      <c r="AD287" s="12"/>
      <c r="AE287" s="12"/>
      <c r="AR287" s="212" t="s">
        <v>86</v>
      </c>
      <c r="AT287" s="213" t="s">
        <v>77</v>
      </c>
      <c r="AU287" s="213" t="s">
        <v>86</v>
      </c>
      <c r="AY287" s="212" t="s">
        <v>126</v>
      </c>
      <c r="BK287" s="214">
        <f>SUM(BK288:BK308)</f>
        <v>0</v>
      </c>
    </row>
    <row r="288" s="2" customFormat="1">
      <c r="A288" s="37"/>
      <c r="B288" s="38"/>
      <c r="C288" s="217" t="s">
        <v>428</v>
      </c>
      <c r="D288" s="217" t="s">
        <v>129</v>
      </c>
      <c r="E288" s="218" t="s">
        <v>429</v>
      </c>
      <c r="F288" s="219" t="s">
        <v>430</v>
      </c>
      <c r="G288" s="220" t="s">
        <v>431</v>
      </c>
      <c r="H288" s="221">
        <v>453.137</v>
      </c>
      <c r="I288" s="222"/>
      <c r="J288" s="223">
        <f>ROUND(I288*H288,2)</f>
        <v>0</v>
      </c>
      <c r="K288" s="219" t="s">
        <v>133</v>
      </c>
      <c r="L288" s="43"/>
      <c r="M288" s="224" t="s">
        <v>1</v>
      </c>
      <c r="N288" s="225" t="s">
        <v>43</v>
      </c>
      <c r="O288" s="90"/>
      <c r="P288" s="226">
        <f>O288*H288</f>
        <v>0</v>
      </c>
      <c r="Q288" s="226">
        <v>0</v>
      </c>
      <c r="R288" s="226">
        <f>Q288*H288</f>
        <v>0</v>
      </c>
      <c r="S288" s="226">
        <v>0</v>
      </c>
      <c r="T288" s="227">
        <f>S288*H288</f>
        <v>0</v>
      </c>
      <c r="U288" s="37"/>
      <c r="V288" s="37"/>
      <c r="W288" s="37"/>
      <c r="X288" s="37"/>
      <c r="Y288" s="37"/>
      <c r="Z288" s="37"/>
      <c r="AA288" s="37"/>
      <c r="AB288" s="37"/>
      <c r="AC288" s="37"/>
      <c r="AD288" s="37"/>
      <c r="AE288" s="37"/>
      <c r="AR288" s="228" t="s">
        <v>134</v>
      </c>
      <c r="AT288" s="228" t="s">
        <v>129</v>
      </c>
      <c r="AU288" s="228" t="s">
        <v>88</v>
      </c>
      <c r="AY288" s="16" t="s">
        <v>126</v>
      </c>
      <c r="BE288" s="229">
        <f>IF(N288="základní",J288,0)</f>
        <v>0</v>
      </c>
      <c r="BF288" s="229">
        <f>IF(N288="snížená",J288,0)</f>
        <v>0</v>
      </c>
      <c r="BG288" s="229">
        <f>IF(N288="zákl. přenesená",J288,0)</f>
        <v>0</v>
      </c>
      <c r="BH288" s="229">
        <f>IF(N288="sníž. přenesená",J288,0)</f>
        <v>0</v>
      </c>
      <c r="BI288" s="229">
        <f>IF(N288="nulová",J288,0)</f>
        <v>0</v>
      </c>
      <c r="BJ288" s="16" t="s">
        <v>86</v>
      </c>
      <c r="BK288" s="229">
        <f>ROUND(I288*H288,2)</f>
        <v>0</v>
      </c>
      <c r="BL288" s="16" t="s">
        <v>134</v>
      </c>
      <c r="BM288" s="228" t="s">
        <v>432</v>
      </c>
    </row>
    <row r="289" s="2" customFormat="1">
      <c r="A289" s="37"/>
      <c r="B289" s="38"/>
      <c r="C289" s="39"/>
      <c r="D289" s="230" t="s">
        <v>136</v>
      </c>
      <c r="E289" s="39"/>
      <c r="F289" s="231" t="s">
        <v>433</v>
      </c>
      <c r="G289" s="39"/>
      <c r="H289" s="39"/>
      <c r="I289" s="232"/>
      <c r="J289" s="39"/>
      <c r="K289" s="39"/>
      <c r="L289" s="43"/>
      <c r="M289" s="233"/>
      <c r="N289" s="234"/>
      <c r="O289" s="90"/>
      <c r="P289" s="90"/>
      <c r="Q289" s="90"/>
      <c r="R289" s="90"/>
      <c r="S289" s="90"/>
      <c r="T289" s="91"/>
      <c r="U289" s="37"/>
      <c r="V289" s="37"/>
      <c r="W289" s="37"/>
      <c r="X289" s="37"/>
      <c r="Y289" s="37"/>
      <c r="Z289" s="37"/>
      <c r="AA289" s="37"/>
      <c r="AB289" s="37"/>
      <c r="AC289" s="37"/>
      <c r="AD289" s="37"/>
      <c r="AE289" s="37"/>
      <c r="AT289" s="16" t="s">
        <v>136</v>
      </c>
      <c r="AU289" s="16" t="s">
        <v>88</v>
      </c>
    </row>
    <row r="290" s="13" customFormat="1">
      <c r="A290" s="13"/>
      <c r="B290" s="235"/>
      <c r="C290" s="236"/>
      <c r="D290" s="230" t="s">
        <v>138</v>
      </c>
      <c r="E290" s="237" t="s">
        <v>1</v>
      </c>
      <c r="F290" s="238" t="s">
        <v>434</v>
      </c>
      <c r="G290" s="236"/>
      <c r="H290" s="239">
        <v>97.221999999999994</v>
      </c>
      <c r="I290" s="240"/>
      <c r="J290" s="236"/>
      <c r="K290" s="236"/>
      <c r="L290" s="241"/>
      <c r="M290" s="242"/>
      <c r="N290" s="243"/>
      <c r="O290" s="243"/>
      <c r="P290" s="243"/>
      <c r="Q290" s="243"/>
      <c r="R290" s="243"/>
      <c r="S290" s="243"/>
      <c r="T290" s="244"/>
      <c r="U290" s="13"/>
      <c r="V290" s="13"/>
      <c r="W290" s="13"/>
      <c r="X290" s="13"/>
      <c r="Y290" s="13"/>
      <c r="Z290" s="13"/>
      <c r="AA290" s="13"/>
      <c r="AB290" s="13"/>
      <c r="AC290" s="13"/>
      <c r="AD290" s="13"/>
      <c r="AE290" s="13"/>
      <c r="AT290" s="245" t="s">
        <v>138</v>
      </c>
      <c r="AU290" s="245" t="s">
        <v>88</v>
      </c>
      <c r="AV290" s="13" t="s">
        <v>88</v>
      </c>
      <c r="AW290" s="13" t="s">
        <v>36</v>
      </c>
      <c r="AX290" s="13" t="s">
        <v>78</v>
      </c>
      <c r="AY290" s="245" t="s">
        <v>126</v>
      </c>
    </row>
    <row r="291" s="13" customFormat="1">
      <c r="A291" s="13"/>
      <c r="B291" s="235"/>
      <c r="C291" s="236"/>
      <c r="D291" s="230" t="s">
        <v>138</v>
      </c>
      <c r="E291" s="237" t="s">
        <v>1</v>
      </c>
      <c r="F291" s="238" t="s">
        <v>435</v>
      </c>
      <c r="G291" s="236"/>
      <c r="H291" s="239">
        <v>150.55500000000001</v>
      </c>
      <c r="I291" s="240"/>
      <c r="J291" s="236"/>
      <c r="K291" s="236"/>
      <c r="L291" s="241"/>
      <c r="M291" s="242"/>
      <c r="N291" s="243"/>
      <c r="O291" s="243"/>
      <c r="P291" s="243"/>
      <c r="Q291" s="243"/>
      <c r="R291" s="243"/>
      <c r="S291" s="243"/>
      <c r="T291" s="244"/>
      <c r="U291" s="13"/>
      <c r="V291" s="13"/>
      <c r="W291" s="13"/>
      <c r="X291" s="13"/>
      <c r="Y291" s="13"/>
      <c r="Z291" s="13"/>
      <c r="AA291" s="13"/>
      <c r="AB291" s="13"/>
      <c r="AC291" s="13"/>
      <c r="AD291" s="13"/>
      <c r="AE291" s="13"/>
      <c r="AT291" s="245" t="s">
        <v>138</v>
      </c>
      <c r="AU291" s="245" t="s">
        <v>88</v>
      </c>
      <c r="AV291" s="13" t="s">
        <v>88</v>
      </c>
      <c r="AW291" s="13" t="s">
        <v>36</v>
      </c>
      <c r="AX291" s="13" t="s">
        <v>78</v>
      </c>
      <c r="AY291" s="245" t="s">
        <v>126</v>
      </c>
    </row>
    <row r="292" s="13" customFormat="1">
      <c r="A292" s="13"/>
      <c r="B292" s="235"/>
      <c r="C292" s="236"/>
      <c r="D292" s="230" t="s">
        <v>138</v>
      </c>
      <c r="E292" s="237" t="s">
        <v>1</v>
      </c>
      <c r="F292" s="238" t="s">
        <v>436</v>
      </c>
      <c r="G292" s="236"/>
      <c r="H292" s="239">
        <v>175.63</v>
      </c>
      <c r="I292" s="240"/>
      <c r="J292" s="236"/>
      <c r="K292" s="236"/>
      <c r="L292" s="241"/>
      <c r="M292" s="242"/>
      <c r="N292" s="243"/>
      <c r="O292" s="243"/>
      <c r="P292" s="243"/>
      <c r="Q292" s="243"/>
      <c r="R292" s="243"/>
      <c r="S292" s="243"/>
      <c r="T292" s="244"/>
      <c r="U292" s="13"/>
      <c r="V292" s="13"/>
      <c r="W292" s="13"/>
      <c r="X292" s="13"/>
      <c r="Y292" s="13"/>
      <c r="Z292" s="13"/>
      <c r="AA292" s="13"/>
      <c r="AB292" s="13"/>
      <c r="AC292" s="13"/>
      <c r="AD292" s="13"/>
      <c r="AE292" s="13"/>
      <c r="AT292" s="245" t="s">
        <v>138</v>
      </c>
      <c r="AU292" s="245" t="s">
        <v>88</v>
      </c>
      <c r="AV292" s="13" t="s">
        <v>88</v>
      </c>
      <c r="AW292" s="13" t="s">
        <v>36</v>
      </c>
      <c r="AX292" s="13" t="s">
        <v>78</v>
      </c>
      <c r="AY292" s="245" t="s">
        <v>126</v>
      </c>
    </row>
    <row r="293" s="13" customFormat="1">
      <c r="A293" s="13"/>
      <c r="B293" s="235"/>
      <c r="C293" s="236"/>
      <c r="D293" s="230" t="s">
        <v>138</v>
      </c>
      <c r="E293" s="237" t="s">
        <v>1</v>
      </c>
      <c r="F293" s="238" t="s">
        <v>437</v>
      </c>
      <c r="G293" s="236"/>
      <c r="H293" s="239">
        <v>29.73</v>
      </c>
      <c r="I293" s="240"/>
      <c r="J293" s="236"/>
      <c r="K293" s="236"/>
      <c r="L293" s="241"/>
      <c r="M293" s="242"/>
      <c r="N293" s="243"/>
      <c r="O293" s="243"/>
      <c r="P293" s="243"/>
      <c r="Q293" s="243"/>
      <c r="R293" s="243"/>
      <c r="S293" s="243"/>
      <c r="T293" s="244"/>
      <c r="U293" s="13"/>
      <c r="V293" s="13"/>
      <c r="W293" s="13"/>
      <c r="X293" s="13"/>
      <c r="Y293" s="13"/>
      <c r="Z293" s="13"/>
      <c r="AA293" s="13"/>
      <c r="AB293" s="13"/>
      <c r="AC293" s="13"/>
      <c r="AD293" s="13"/>
      <c r="AE293" s="13"/>
      <c r="AT293" s="245" t="s">
        <v>138</v>
      </c>
      <c r="AU293" s="245" t="s">
        <v>88</v>
      </c>
      <c r="AV293" s="13" t="s">
        <v>88</v>
      </c>
      <c r="AW293" s="13" t="s">
        <v>36</v>
      </c>
      <c r="AX293" s="13" t="s">
        <v>78</v>
      </c>
      <c r="AY293" s="245" t="s">
        <v>126</v>
      </c>
    </row>
    <row r="294" s="14" customFormat="1">
      <c r="A294" s="14"/>
      <c r="B294" s="246"/>
      <c r="C294" s="247"/>
      <c r="D294" s="230" t="s">
        <v>138</v>
      </c>
      <c r="E294" s="248" t="s">
        <v>1</v>
      </c>
      <c r="F294" s="249" t="s">
        <v>156</v>
      </c>
      <c r="G294" s="247"/>
      <c r="H294" s="250">
        <v>453.137</v>
      </c>
      <c r="I294" s="251"/>
      <c r="J294" s="247"/>
      <c r="K294" s="247"/>
      <c r="L294" s="252"/>
      <c r="M294" s="253"/>
      <c r="N294" s="254"/>
      <c r="O294" s="254"/>
      <c r="P294" s="254"/>
      <c r="Q294" s="254"/>
      <c r="R294" s="254"/>
      <c r="S294" s="254"/>
      <c r="T294" s="255"/>
      <c r="U294" s="14"/>
      <c r="V294" s="14"/>
      <c r="W294" s="14"/>
      <c r="X294" s="14"/>
      <c r="Y294" s="14"/>
      <c r="Z294" s="14"/>
      <c r="AA294" s="14"/>
      <c r="AB294" s="14"/>
      <c r="AC294" s="14"/>
      <c r="AD294" s="14"/>
      <c r="AE294" s="14"/>
      <c r="AT294" s="256" t="s">
        <v>138</v>
      </c>
      <c r="AU294" s="256" t="s">
        <v>88</v>
      </c>
      <c r="AV294" s="14" t="s">
        <v>134</v>
      </c>
      <c r="AW294" s="14" t="s">
        <v>36</v>
      </c>
      <c r="AX294" s="14" t="s">
        <v>86</v>
      </c>
      <c r="AY294" s="256" t="s">
        <v>126</v>
      </c>
    </row>
    <row r="295" s="2" customFormat="1" ht="21.75" customHeight="1">
      <c r="A295" s="37"/>
      <c r="B295" s="38"/>
      <c r="C295" s="217" t="s">
        <v>438</v>
      </c>
      <c r="D295" s="217" t="s">
        <v>129</v>
      </c>
      <c r="E295" s="218" t="s">
        <v>439</v>
      </c>
      <c r="F295" s="219" t="s">
        <v>440</v>
      </c>
      <c r="G295" s="220" t="s">
        <v>431</v>
      </c>
      <c r="H295" s="221">
        <v>10875.288000000001</v>
      </c>
      <c r="I295" s="222"/>
      <c r="J295" s="223">
        <f>ROUND(I295*H295,2)</f>
        <v>0</v>
      </c>
      <c r="K295" s="219" t="s">
        <v>133</v>
      </c>
      <c r="L295" s="43"/>
      <c r="M295" s="224" t="s">
        <v>1</v>
      </c>
      <c r="N295" s="225" t="s">
        <v>43</v>
      </c>
      <c r="O295" s="90"/>
      <c r="P295" s="226">
        <f>O295*H295</f>
        <v>0</v>
      </c>
      <c r="Q295" s="226">
        <v>0</v>
      </c>
      <c r="R295" s="226">
        <f>Q295*H295</f>
        <v>0</v>
      </c>
      <c r="S295" s="226">
        <v>0</v>
      </c>
      <c r="T295" s="227">
        <f>S295*H295</f>
        <v>0</v>
      </c>
      <c r="U295" s="37"/>
      <c r="V295" s="37"/>
      <c r="W295" s="37"/>
      <c r="X295" s="37"/>
      <c r="Y295" s="37"/>
      <c r="Z295" s="37"/>
      <c r="AA295" s="37"/>
      <c r="AB295" s="37"/>
      <c r="AC295" s="37"/>
      <c r="AD295" s="37"/>
      <c r="AE295" s="37"/>
      <c r="AR295" s="228" t="s">
        <v>134</v>
      </c>
      <c r="AT295" s="228" t="s">
        <v>129</v>
      </c>
      <c r="AU295" s="228" t="s">
        <v>88</v>
      </c>
      <c r="AY295" s="16" t="s">
        <v>126</v>
      </c>
      <c r="BE295" s="229">
        <f>IF(N295="základní",J295,0)</f>
        <v>0</v>
      </c>
      <c r="BF295" s="229">
        <f>IF(N295="snížená",J295,0)</f>
        <v>0</v>
      </c>
      <c r="BG295" s="229">
        <f>IF(N295="zákl. přenesená",J295,0)</f>
        <v>0</v>
      </c>
      <c r="BH295" s="229">
        <f>IF(N295="sníž. přenesená",J295,0)</f>
        <v>0</v>
      </c>
      <c r="BI295" s="229">
        <f>IF(N295="nulová",J295,0)</f>
        <v>0</v>
      </c>
      <c r="BJ295" s="16" t="s">
        <v>86</v>
      </c>
      <c r="BK295" s="229">
        <f>ROUND(I295*H295,2)</f>
        <v>0</v>
      </c>
      <c r="BL295" s="16" t="s">
        <v>134</v>
      </c>
      <c r="BM295" s="228" t="s">
        <v>441</v>
      </c>
    </row>
    <row r="296" s="2" customFormat="1">
      <c r="A296" s="37"/>
      <c r="B296" s="38"/>
      <c r="C296" s="39"/>
      <c r="D296" s="230" t="s">
        <v>136</v>
      </c>
      <c r="E296" s="39"/>
      <c r="F296" s="231" t="s">
        <v>433</v>
      </c>
      <c r="G296" s="39"/>
      <c r="H296" s="39"/>
      <c r="I296" s="232"/>
      <c r="J296" s="39"/>
      <c r="K296" s="39"/>
      <c r="L296" s="43"/>
      <c r="M296" s="233"/>
      <c r="N296" s="234"/>
      <c r="O296" s="90"/>
      <c r="P296" s="90"/>
      <c r="Q296" s="90"/>
      <c r="R296" s="90"/>
      <c r="S296" s="90"/>
      <c r="T296" s="91"/>
      <c r="U296" s="37"/>
      <c r="V296" s="37"/>
      <c r="W296" s="37"/>
      <c r="X296" s="37"/>
      <c r="Y296" s="37"/>
      <c r="Z296" s="37"/>
      <c r="AA296" s="37"/>
      <c r="AB296" s="37"/>
      <c r="AC296" s="37"/>
      <c r="AD296" s="37"/>
      <c r="AE296" s="37"/>
      <c r="AT296" s="16" t="s">
        <v>136</v>
      </c>
      <c r="AU296" s="16" t="s">
        <v>88</v>
      </c>
    </row>
    <row r="297" s="13" customFormat="1">
      <c r="A297" s="13"/>
      <c r="B297" s="235"/>
      <c r="C297" s="236"/>
      <c r="D297" s="230" t="s">
        <v>138</v>
      </c>
      <c r="E297" s="237" t="s">
        <v>1</v>
      </c>
      <c r="F297" s="238" t="s">
        <v>442</v>
      </c>
      <c r="G297" s="236"/>
      <c r="H297" s="239">
        <v>10875.288000000001</v>
      </c>
      <c r="I297" s="240"/>
      <c r="J297" s="236"/>
      <c r="K297" s="236"/>
      <c r="L297" s="241"/>
      <c r="M297" s="242"/>
      <c r="N297" s="243"/>
      <c r="O297" s="243"/>
      <c r="P297" s="243"/>
      <c r="Q297" s="243"/>
      <c r="R297" s="243"/>
      <c r="S297" s="243"/>
      <c r="T297" s="244"/>
      <c r="U297" s="13"/>
      <c r="V297" s="13"/>
      <c r="W297" s="13"/>
      <c r="X297" s="13"/>
      <c r="Y297" s="13"/>
      <c r="Z297" s="13"/>
      <c r="AA297" s="13"/>
      <c r="AB297" s="13"/>
      <c r="AC297" s="13"/>
      <c r="AD297" s="13"/>
      <c r="AE297" s="13"/>
      <c r="AT297" s="245" t="s">
        <v>138</v>
      </c>
      <c r="AU297" s="245" t="s">
        <v>88</v>
      </c>
      <c r="AV297" s="13" t="s">
        <v>88</v>
      </c>
      <c r="AW297" s="13" t="s">
        <v>36</v>
      </c>
      <c r="AX297" s="13" t="s">
        <v>86</v>
      </c>
      <c r="AY297" s="245" t="s">
        <v>126</v>
      </c>
    </row>
    <row r="298" s="2" customFormat="1">
      <c r="A298" s="37"/>
      <c r="B298" s="38"/>
      <c r="C298" s="217" t="s">
        <v>443</v>
      </c>
      <c r="D298" s="217" t="s">
        <v>129</v>
      </c>
      <c r="E298" s="218" t="s">
        <v>444</v>
      </c>
      <c r="F298" s="219" t="s">
        <v>445</v>
      </c>
      <c r="G298" s="220" t="s">
        <v>431</v>
      </c>
      <c r="H298" s="221">
        <v>175.63</v>
      </c>
      <c r="I298" s="222"/>
      <c r="J298" s="223">
        <f>ROUND(I298*H298,2)</f>
        <v>0</v>
      </c>
      <c r="K298" s="219" t="s">
        <v>133</v>
      </c>
      <c r="L298" s="43"/>
      <c r="M298" s="224" t="s">
        <v>1</v>
      </c>
      <c r="N298" s="225" t="s">
        <v>43</v>
      </c>
      <c r="O298" s="90"/>
      <c r="P298" s="226">
        <f>O298*H298</f>
        <v>0</v>
      </c>
      <c r="Q298" s="226">
        <v>0</v>
      </c>
      <c r="R298" s="226">
        <f>Q298*H298</f>
        <v>0</v>
      </c>
      <c r="S298" s="226">
        <v>0</v>
      </c>
      <c r="T298" s="227">
        <f>S298*H298</f>
        <v>0</v>
      </c>
      <c r="U298" s="37"/>
      <c r="V298" s="37"/>
      <c r="W298" s="37"/>
      <c r="X298" s="37"/>
      <c r="Y298" s="37"/>
      <c r="Z298" s="37"/>
      <c r="AA298" s="37"/>
      <c r="AB298" s="37"/>
      <c r="AC298" s="37"/>
      <c r="AD298" s="37"/>
      <c r="AE298" s="37"/>
      <c r="AR298" s="228" t="s">
        <v>134</v>
      </c>
      <c r="AT298" s="228" t="s">
        <v>129</v>
      </c>
      <c r="AU298" s="228" t="s">
        <v>88</v>
      </c>
      <c r="AY298" s="16" t="s">
        <v>126</v>
      </c>
      <c r="BE298" s="229">
        <f>IF(N298="základní",J298,0)</f>
        <v>0</v>
      </c>
      <c r="BF298" s="229">
        <f>IF(N298="snížená",J298,0)</f>
        <v>0</v>
      </c>
      <c r="BG298" s="229">
        <f>IF(N298="zákl. přenesená",J298,0)</f>
        <v>0</v>
      </c>
      <c r="BH298" s="229">
        <f>IF(N298="sníž. přenesená",J298,0)</f>
        <v>0</v>
      </c>
      <c r="BI298" s="229">
        <f>IF(N298="nulová",J298,0)</f>
        <v>0</v>
      </c>
      <c r="BJ298" s="16" t="s">
        <v>86</v>
      </c>
      <c r="BK298" s="229">
        <f>ROUND(I298*H298,2)</f>
        <v>0</v>
      </c>
      <c r="BL298" s="16" t="s">
        <v>134</v>
      </c>
      <c r="BM298" s="228" t="s">
        <v>446</v>
      </c>
    </row>
    <row r="299" s="2" customFormat="1">
      <c r="A299" s="37"/>
      <c r="B299" s="38"/>
      <c r="C299" s="39"/>
      <c r="D299" s="230" t="s">
        <v>136</v>
      </c>
      <c r="E299" s="39"/>
      <c r="F299" s="231" t="s">
        <v>447</v>
      </c>
      <c r="G299" s="39"/>
      <c r="H299" s="39"/>
      <c r="I299" s="232"/>
      <c r="J299" s="39"/>
      <c r="K299" s="39"/>
      <c r="L299" s="43"/>
      <c r="M299" s="233"/>
      <c r="N299" s="234"/>
      <c r="O299" s="90"/>
      <c r="P299" s="90"/>
      <c r="Q299" s="90"/>
      <c r="R299" s="90"/>
      <c r="S299" s="90"/>
      <c r="T299" s="91"/>
      <c r="U299" s="37"/>
      <c r="V299" s="37"/>
      <c r="W299" s="37"/>
      <c r="X299" s="37"/>
      <c r="Y299" s="37"/>
      <c r="Z299" s="37"/>
      <c r="AA299" s="37"/>
      <c r="AB299" s="37"/>
      <c r="AC299" s="37"/>
      <c r="AD299" s="37"/>
      <c r="AE299" s="37"/>
      <c r="AT299" s="16" t="s">
        <v>136</v>
      </c>
      <c r="AU299" s="16" t="s">
        <v>88</v>
      </c>
    </row>
    <row r="300" s="2" customFormat="1">
      <c r="A300" s="37"/>
      <c r="B300" s="38"/>
      <c r="C300" s="217" t="s">
        <v>448</v>
      </c>
      <c r="D300" s="217" t="s">
        <v>129</v>
      </c>
      <c r="E300" s="218" t="s">
        <v>449</v>
      </c>
      <c r="F300" s="219" t="s">
        <v>450</v>
      </c>
      <c r="G300" s="220" t="s">
        <v>431</v>
      </c>
      <c r="H300" s="221">
        <v>29.73</v>
      </c>
      <c r="I300" s="222"/>
      <c r="J300" s="223">
        <f>ROUND(I300*H300,2)</f>
        <v>0</v>
      </c>
      <c r="K300" s="219" t="s">
        <v>133</v>
      </c>
      <c r="L300" s="43"/>
      <c r="M300" s="224" t="s">
        <v>1</v>
      </c>
      <c r="N300" s="225" t="s">
        <v>43</v>
      </c>
      <c r="O300" s="90"/>
      <c r="P300" s="226">
        <f>O300*H300</f>
        <v>0</v>
      </c>
      <c r="Q300" s="226">
        <v>0</v>
      </c>
      <c r="R300" s="226">
        <f>Q300*H300</f>
        <v>0</v>
      </c>
      <c r="S300" s="226">
        <v>0</v>
      </c>
      <c r="T300" s="227">
        <f>S300*H300</f>
        <v>0</v>
      </c>
      <c r="U300" s="37"/>
      <c r="V300" s="37"/>
      <c r="W300" s="37"/>
      <c r="X300" s="37"/>
      <c r="Y300" s="37"/>
      <c r="Z300" s="37"/>
      <c r="AA300" s="37"/>
      <c r="AB300" s="37"/>
      <c r="AC300" s="37"/>
      <c r="AD300" s="37"/>
      <c r="AE300" s="37"/>
      <c r="AR300" s="228" t="s">
        <v>134</v>
      </c>
      <c r="AT300" s="228" t="s">
        <v>129</v>
      </c>
      <c r="AU300" s="228" t="s">
        <v>88</v>
      </c>
      <c r="AY300" s="16" t="s">
        <v>126</v>
      </c>
      <c r="BE300" s="229">
        <f>IF(N300="základní",J300,0)</f>
        <v>0</v>
      </c>
      <c r="BF300" s="229">
        <f>IF(N300="snížená",J300,0)</f>
        <v>0</v>
      </c>
      <c r="BG300" s="229">
        <f>IF(N300="zákl. přenesená",J300,0)</f>
        <v>0</v>
      </c>
      <c r="BH300" s="229">
        <f>IF(N300="sníž. přenesená",J300,0)</f>
        <v>0</v>
      </c>
      <c r="BI300" s="229">
        <f>IF(N300="nulová",J300,0)</f>
        <v>0</v>
      </c>
      <c r="BJ300" s="16" t="s">
        <v>86</v>
      </c>
      <c r="BK300" s="229">
        <f>ROUND(I300*H300,2)</f>
        <v>0</v>
      </c>
      <c r="BL300" s="16" t="s">
        <v>134</v>
      </c>
      <c r="BM300" s="228" t="s">
        <v>451</v>
      </c>
    </row>
    <row r="301" s="2" customFormat="1">
      <c r="A301" s="37"/>
      <c r="B301" s="38"/>
      <c r="C301" s="39"/>
      <c r="D301" s="230" t="s">
        <v>136</v>
      </c>
      <c r="E301" s="39"/>
      <c r="F301" s="231" t="s">
        <v>447</v>
      </c>
      <c r="G301" s="39"/>
      <c r="H301" s="39"/>
      <c r="I301" s="232"/>
      <c r="J301" s="39"/>
      <c r="K301" s="39"/>
      <c r="L301" s="43"/>
      <c r="M301" s="233"/>
      <c r="N301" s="234"/>
      <c r="O301" s="90"/>
      <c r="P301" s="90"/>
      <c r="Q301" s="90"/>
      <c r="R301" s="90"/>
      <c r="S301" s="90"/>
      <c r="T301" s="91"/>
      <c r="U301" s="37"/>
      <c r="V301" s="37"/>
      <c r="W301" s="37"/>
      <c r="X301" s="37"/>
      <c r="Y301" s="37"/>
      <c r="Z301" s="37"/>
      <c r="AA301" s="37"/>
      <c r="AB301" s="37"/>
      <c r="AC301" s="37"/>
      <c r="AD301" s="37"/>
      <c r="AE301" s="37"/>
      <c r="AT301" s="16" t="s">
        <v>136</v>
      </c>
      <c r="AU301" s="16" t="s">
        <v>88</v>
      </c>
    </row>
    <row r="302" s="2" customFormat="1" ht="44.25" customHeight="1">
      <c r="A302" s="37"/>
      <c r="B302" s="38"/>
      <c r="C302" s="217" t="s">
        <v>452</v>
      </c>
      <c r="D302" s="217" t="s">
        <v>129</v>
      </c>
      <c r="E302" s="218" t="s">
        <v>453</v>
      </c>
      <c r="F302" s="219" t="s">
        <v>454</v>
      </c>
      <c r="G302" s="220" t="s">
        <v>431</v>
      </c>
      <c r="H302" s="221">
        <v>195.231</v>
      </c>
      <c r="I302" s="222"/>
      <c r="J302" s="223">
        <f>ROUND(I302*H302,2)</f>
        <v>0</v>
      </c>
      <c r="K302" s="219" t="s">
        <v>133</v>
      </c>
      <c r="L302" s="43"/>
      <c r="M302" s="224" t="s">
        <v>1</v>
      </c>
      <c r="N302" s="225" t="s">
        <v>43</v>
      </c>
      <c r="O302" s="90"/>
      <c r="P302" s="226">
        <f>O302*H302</f>
        <v>0</v>
      </c>
      <c r="Q302" s="226">
        <v>0</v>
      </c>
      <c r="R302" s="226">
        <f>Q302*H302</f>
        <v>0</v>
      </c>
      <c r="S302" s="226">
        <v>0</v>
      </c>
      <c r="T302" s="227">
        <f>S302*H302</f>
        <v>0</v>
      </c>
      <c r="U302" s="37"/>
      <c r="V302" s="37"/>
      <c r="W302" s="37"/>
      <c r="X302" s="37"/>
      <c r="Y302" s="37"/>
      <c r="Z302" s="37"/>
      <c r="AA302" s="37"/>
      <c r="AB302" s="37"/>
      <c r="AC302" s="37"/>
      <c r="AD302" s="37"/>
      <c r="AE302" s="37"/>
      <c r="AR302" s="228" t="s">
        <v>134</v>
      </c>
      <c r="AT302" s="228" t="s">
        <v>129</v>
      </c>
      <c r="AU302" s="228" t="s">
        <v>88</v>
      </c>
      <c r="AY302" s="16" t="s">
        <v>126</v>
      </c>
      <c r="BE302" s="229">
        <f>IF(N302="základní",J302,0)</f>
        <v>0</v>
      </c>
      <c r="BF302" s="229">
        <f>IF(N302="snížená",J302,0)</f>
        <v>0</v>
      </c>
      <c r="BG302" s="229">
        <f>IF(N302="zákl. přenesená",J302,0)</f>
        <v>0</v>
      </c>
      <c r="BH302" s="229">
        <f>IF(N302="sníž. přenesená",J302,0)</f>
        <v>0</v>
      </c>
      <c r="BI302" s="229">
        <f>IF(N302="nulová",J302,0)</f>
        <v>0</v>
      </c>
      <c r="BJ302" s="16" t="s">
        <v>86</v>
      </c>
      <c r="BK302" s="229">
        <f>ROUND(I302*H302,2)</f>
        <v>0</v>
      </c>
      <c r="BL302" s="16" t="s">
        <v>134</v>
      </c>
      <c r="BM302" s="228" t="s">
        <v>455</v>
      </c>
    </row>
    <row r="303" s="2" customFormat="1">
      <c r="A303" s="37"/>
      <c r="B303" s="38"/>
      <c r="C303" s="39"/>
      <c r="D303" s="230" t="s">
        <v>136</v>
      </c>
      <c r="E303" s="39"/>
      <c r="F303" s="231" t="s">
        <v>447</v>
      </c>
      <c r="G303" s="39"/>
      <c r="H303" s="39"/>
      <c r="I303" s="232"/>
      <c r="J303" s="39"/>
      <c r="K303" s="39"/>
      <c r="L303" s="43"/>
      <c r="M303" s="233"/>
      <c r="N303" s="234"/>
      <c r="O303" s="90"/>
      <c r="P303" s="90"/>
      <c r="Q303" s="90"/>
      <c r="R303" s="90"/>
      <c r="S303" s="90"/>
      <c r="T303" s="91"/>
      <c r="U303" s="37"/>
      <c r="V303" s="37"/>
      <c r="W303" s="37"/>
      <c r="X303" s="37"/>
      <c r="Y303" s="37"/>
      <c r="Z303" s="37"/>
      <c r="AA303" s="37"/>
      <c r="AB303" s="37"/>
      <c r="AC303" s="37"/>
      <c r="AD303" s="37"/>
      <c r="AE303" s="37"/>
      <c r="AT303" s="16" t="s">
        <v>136</v>
      </c>
      <c r="AU303" s="16" t="s">
        <v>88</v>
      </c>
    </row>
    <row r="304" s="13" customFormat="1">
      <c r="A304" s="13"/>
      <c r="B304" s="235"/>
      <c r="C304" s="236"/>
      <c r="D304" s="230" t="s">
        <v>138</v>
      </c>
      <c r="E304" s="237" t="s">
        <v>1</v>
      </c>
      <c r="F304" s="238" t="s">
        <v>456</v>
      </c>
      <c r="G304" s="236"/>
      <c r="H304" s="239">
        <v>150.55500000000001</v>
      </c>
      <c r="I304" s="240"/>
      <c r="J304" s="236"/>
      <c r="K304" s="236"/>
      <c r="L304" s="241"/>
      <c r="M304" s="242"/>
      <c r="N304" s="243"/>
      <c r="O304" s="243"/>
      <c r="P304" s="243"/>
      <c r="Q304" s="243"/>
      <c r="R304" s="243"/>
      <c r="S304" s="243"/>
      <c r="T304" s="244"/>
      <c r="U304" s="13"/>
      <c r="V304" s="13"/>
      <c r="W304" s="13"/>
      <c r="X304" s="13"/>
      <c r="Y304" s="13"/>
      <c r="Z304" s="13"/>
      <c r="AA304" s="13"/>
      <c r="AB304" s="13"/>
      <c r="AC304" s="13"/>
      <c r="AD304" s="13"/>
      <c r="AE304" s="13"/>
      <c r="AT304" s="245" t="s">
        <v>138</v>
      </c>
      <c r="AU304" s="245" t="s">
        <v>88</v>
      </c>
      <c r="AV304" s="13" t="s">
        <v>88</v>
      </c>
      <c r="AW304" s="13" t="s">
        <v>36</v>
      </c>
      <c r="AX304" s="13" t="s">
        <v>78</v>
      </c>
      <c r="AY304" s="245" t="s">
        <v>126</v>
      </c>
    </row>
    <row r="305" s="13" customFormat="1">
      <c r="A305" s="13"/>
      <c r="B305" s="235"/>
      <c r="C305" s="236"/>
      <c r="D305" s="230" t="s">
        <v>138</v>
      </c>
      <c r="E305" s="237" t="s">
        <v>1</v>
      </c>
      <c r="F305" s="238" t="s">
        <v>457</v>
      </c>
      <c r="G305" s="236"/>
      <c r="H305" s="239">
        <v>44.676000000000002</v>
      </c>
      <c r="I305" s="240"/>
      <c r="J305" s="236"/>
      <c r="K305" s="236"/>
      <c r="L305" s="241"/>
      <c r="M305" s="242"/>
      <c r="N305" s="243"/>
      <c r="O305" s="243"/>
      <c r="P305" s="243"/>
      <c r="Q305" s="243"/>
      <c r="R305" s="243"/>
      <c r="S305" s="243"/>
      <c r="T305" s="244"/>
      <c r="U305" s="13"/>
      <c r="V305" s="13"/>
      <c r="W305" s="13"/>
      <c r="X305" s="13"/>
      <c r="Y305" s="13"/>
      <c r="Z305" s="13"/>
      <c r="AA305" s="13"/>
      <c r="AB305" s="13"/>
      <c r="AC305" s="13"/>
      <c r="AD305" s="13"/>
      <c r="AE305" s="13"/>
      <c r="AT305" s="245" t="s">
        <v>138</v>
      </c>
      <c r="AU305" s="245" t="s">
        <v>88</v>
      </c>
      <c r="AV305" s="13" t="s">
        <v>88</v>
      </c>
      <c r="AW305" s="13" t="s">
        <v>36</v>
      </c>
      <c r="AX305" s="13" t="s">
        <v>78</v>
      </c>
      <c r="AY305" s="245" t="s">
        <v>126</v>
      </c>
    </row>
    <row r="306" s="14" customFormat="1">
      <c r="A306" s="14"/>
      <c r="B306" s="246"/>
      <c r="C306" s="247"/>
      <c r="D306" s="230" t="s">
        <v>138</v>
      </c>
      <c r="E306" s="248" t="s">
        <v>1</v>
      </c>
      <c r="F306" s="249" t="s">
        <v>156</v>
      </c>
      <c r="G306" s="247"/>
      <c r="H306" s="250">
        <v>195.231</v>
      </c>
      <c r="I306" s="251"/>
      <c r="J306" s="247"/>
      <c r="K306" s="247"/>
      <c r="L306" s="252"/>
      <c r="M306" s="253"/>
      <c r="N306" s="254"/>
      <c r="O306" s="254"/>
      <c r="P306" s="254"/>
      <c r="Q306" s="254"/>
      <c r="R306" s="254"/>
      <c r="S306" s="254"/>
      <c r="T306" s="255"/>
      <c r="U306" s="14"/>
      <c r="V306" s="14"/>
      <c r="W306" s="14"/>
      <c r="X306" s="14"/>
      <c r="Y306" s="14"/>
      <c r="Z306" s="14"/>
      <c r="AA306" s="14"/>
      <c r="AB306" s="14"/>
      <c r="AC306" s="14"/>
      <c r="AD306" s="14"/>
      <c r="AE306" s="14"/>
      <c r="AT306" s="256" t="s">
        <v>138</v>
      </c>
      <c r="AU306" s="256" t="s">
        <v>88</v>
      </c>
      <c r="AV306" s="14" t="s">
        <v>134</v>
      </c>
      <c r="AW306" s="14" t="s">
        <v>36</v>
      </c>
      <c r="AX306" s="14" t="s">
        <v>86</v>
      </c>
      <c r="AY306" s="256" t="s">
        <v>126</v>
      </c>
    </row>
    <row r="307" s="2" customFormat="1" ht="44.25" customHeight="1">
      <c r="A307" s="37"/>
      <c r="B307" s="38"/>
      <c r="C307" s="217" t="s">
        <v>458</v>
      </c>
      <c r="D307" s="217" t="s">
        <v>129</v>
      </c>
      <c r="E307" s="218" t="s">
        <v>459</v>
      </c>
      <c r="F307" s="219" t="s">
        <v>460</v>
      </c>
      <c r="G307" s="220" t="s">
        <v>431</v>
      </c>
      <c r="H307" s="221">
        <v>97.221999999999994</v>
      </c>
      <c r="I307" s="222"/>
      <c r="J307" s="223">
        <f>ROUND(I307*H307,2)</f>
        <v>0</v>
      </c>
      <c r="K307" s="219" t="s">
        <v>133</v>
      </c>
      <c r="L307" s="43"/>
      <c r="M307" s="224" t="s">
        <v>1</v>
      </c>
      <c r="N307" s="225" t="s">
        <v>43</v>
      </c>
      <c r="O307" s="90"/>
      <c r="P307" s="226">
        <f>O307*H307</f>
        <v>0</v>
      </c>
      <c r="Q307" s="226">
        <v>0</v>
      </c>
      <c r="R307" s="226">
        <f>Q307*H307</f>
        <v>0</v>
      </c>
      <c r="S307" s="226">
        <v>0</v>
      </c>
      <c r="T307" s="227">
        <f>S307*H307</f>
        <v>0</v>
      </c>
      <c r="U307" s="37"/>
      <c r="V307" s="37"/>
      <c r="W307" s="37"/>
      <c r="X307" s="37"/>
      <c r="Y307" s="37"/>
      <c r="Z307" s="37"/>
      <c r="AA307" s="37"/>
      <c r="AB307" s="37"/>
      <c r="AC307" s="37"/>
      <c r="AD307" s="37"/>
      <c r="AE307" s="37"/>
      <c r="AR307" s="228" t="s">
        <v>134</v>
      </c>
      <c r="AT307" s="228" t="s">
        <v>129</v>
      </c>
      <c r="AU307" s="228" t="s">
        <v>88</v>
      </c>
      <c r="AY307" s="16" t="s">
        <v>126</v>
      </c>
      <c r="BE307" s="229">
        <f>IF(N307="základní",J307,0)</f>
        <v>0</v>
      </c>
      <c r="BF307" s="229">
        <f>IF(N307="snížená",J307,0)</f>
        <v>0</v>
      </c>
      <c r="BG307" s="229">
        <f>IF(N307="zákl. přenesená",J307,0)</f>
        <v>0</v>
      </c>
      <c r="BH307" s="229">
        <f>IF(N307="sníž. přenesená",J307,0)</f>
        <v>0</v>
      </c>
      <c r="BI307" s="229">
        <f>IF(N307="nulová",J307,0)</f>
        <v>0</v>
      </c>
      <c r="BJ307" s="16" t="s">
        <v>86</v>
      </c>
      <c r="BK307" s="229">
        <f>ROUND(I307*H307,2)</f>
        <v>0</v>
      </c>
      <c r="BL307" s="16" t="s">
        <v>134</v>
      </c>
      <c r="BM307" s="228" t="s">
        <v>461</v>
      </c>
    </row>
    <row r="308" s="2" customFormat="1">
      <c r="A308" s="37"/>
      <c r="B308" s="38"/>
      <c r="C308" s="39"/>
      <c r="D308" s="230" t="s">
        <v>136</v>
      </c>
      <c r="E308" s="39"/>
      <c r="F308" s="231" t="s">
        <v>447</v>
      </c>
      <c r="G308" s="39"/>
      <c r="H308" s="39"/>
      <c r="I308" s="232"/>
      <c r="J308" s="39"/>
      <c r="K308" s="39"/>
      <c r="L308" s="43"/>
      <c r="M308" s="233"/>
      <c r="N308" s="234"/>
      <c r="O308" s="90"/>
      <c r="P308" s="90"/>
      <c r="Q308" s="90"/>
      <c r="R308" s="90"/>
      <c r="S308" s="90"/>
      <c r="T308" s="91"/>
      <c r="U308" s="37"/>
      <c r="V308" s="37"/>
      <c r="W308" s="37"/>
      <c r="X308" s="37"/>
      <c r="Y308" s="37"/>
      <c r="Z308" s="37"/>
      <c r="AA308" s="37"/>
      <c r="AB308" s="37"/>
      <c r="AC308" s="37"/>
      <c r="AD308" s="37"/>
      <c r="AE308" s="37"/>
      <c r="AT308" s="16" t="s">
        <v>136</v>
      </c>
      <c r="AU308" s="16" t="s">
        <v>88</v>
      </c>
    </row>
    <row r="309" s="12" customFormat="1" ht="22.8" customHeight="1">
      <c r="A309" s="12"/>
      <c r="B309" s="201"/>
      <c r="C309" s="202"/>
      <c r="D309" s="203" t="s">
        <v>77</v>
      </c>
      <c r="E309" s="215" t="s">
        <v>462</v>
      </c>
      <c r="F309" s="215" t="s">
        <v>463</v>
      </c>
      <c r="G309" s="202"/>
      <c r="H309" s="202"/>
      <c r="I309" s="205"/>
      <c r="J309" s="216">
        <f>BK309</f>
        <v>0</v>
      </c>
      <c r="K309" s="202"/>
      <c r="L309" s="207"/>
      <c r="M309" s="208"/>
      <c r="N309" s="209"/>
      <c r="O309" s="209"/>
      <c r="P309" s="210">
        <f>SUM(P310:P316)</f>
        <v>0</v>
      </c>
      <c r="Q309" s="209"/>
      <c r="R309" s="210">
        <f>SUM(R310:R316)</f>
        <v>0</v>
      </c>
      <c r="S309" s="209"/>
      <c r="T309" s="211">
        <f>SUM(T310:T316)</f>
        <v>0</v>
      </c>
      <c r="U309" s="12"/>
      <c r="V309" s="12"/>
      <c r="W309" s="12"/>
      <c r="X309" s="12"/>
      <c r="Y309" s="12"/>
      <c r="Z309" s="12"/>
      <c r="AA309" s="12"/>
      <c r="AB309" s="12"/>
      <c r="AC309" s="12"/>
      <c r="AD309" s="12"/>
      <c r="AE309" s="12"/>
      <c r="AR309" s="212" t="s">
        <v>86</v>
      </c>
      <c r="AT309" s="213" t="s">
        <v>77</v>
      </c>
      <c r="AU309" s="213" t="s">
        <v>86</v>
      </c>
      <c r="AY309" s="212" t="s">
        <v>126</v>
      </c>
      <c r="BK309" s="214">
        <f>SUM(BK310:BK316)</f>
        <v>0</v>
      </c>
    </row>
    <row r="310" s="2" customFormat="1" ht="33" customHeight="1">
      <c r="A310" s="37"/>
      <c r="B310" s="38"/>
      <c r="C310" s="217" t="s">
        <v>464</v>
      </c>
      <c r="D310" s="217" t="s">
        <v>129</v>
      </c>
      <c r="E310" s="218" t="s">
        <v>465</v>
      </c>
      <c r="F310" s="219" t="s">
        <v>466</v>
      </c>
      <c r="G310" s="220" t="s">
        <v>431</v>
      </c>
      <c r="H310" s="221">
        <v>72.638999999999996</v>
      </c>
      <c r="I310" s="222"/>
      <c r="J310" s="223">
        <f>ROUND(I310*H310,2)</f>
        <v>0</v>
      </c>
      <c r="K310" s="219" t="s">
        <v>133</v>
      </c>
      <c r="L310" s="43"/>
      <c r="M310" s="224" t="s">
        <v>1</v>
      </c>
      <c r="N310" s="225" t="s">
        <v>43</v>
      </c>
      <c r="O310" s="90"/>
      <c r="P310" s="226">
        <f>O310*H310</f>
        <v>0</v>
      </c>
      <c r="Q310" s="226">
        <v>0</v>
      </c>
      <c r="R310" s="226">
        <f>Q310*H310</f>
        <v>0</v>
      </c>
      <c r="S310" s="226">
        <v>0</v>
      </c>
      <c r="T310" s="227">
        <f>S310*H310</f>
        <v>0</v>
      </c>
      <c r="U310" s="37"/>
      <c r="V310" s="37"/>
      <c r="W310" s="37"/>
      <c r="X310" s="37"/>
      <c r="Y310" s="37"/>
      <c r="Z310" s="37"/>
      <c r="AA310" s="37"/>
      <c r="AB310" s="37"/>
      <c r="AC310" s="37"/>
      <c r="AD310" s="37"/>
      <c r="AE310" s="37"/>
      <c r="AR310" s="228" t="s">
        <v>134</v>
      </c>
      <c r="AT310" s="228" t="s">
        <v>129</v>
      </c>
      <c r="AU310" s="228" t="s">
        <v>88</v>
      </c>
      <c r="AY310" s="16" t="s">
        <v>126</v>
      </c>
      <c r="BE310" s="229">
        <f>IF(N310="základní",J310,0)</f>
        <v>0</v>
      </c>
      <c r="BF310" s="229">
        <f>IF(N310="snížená",J310,0)</f>
        <v>0</v>
      </c>
      <c r="BG310" s="229">
        <f>IF(N310="zákl. přenesená",J310,0)</f>
        <v>0</v>
      </c>
      <c r="BH310" s="229">
        <f>IF(N310="sníž. přenesená",J310,0)</f>
        <v>0</v>
      </c>
      <c r="BI310" s="229">
        <f>IF(N310="nulová",J310,0)</f>
        <v>0</v>
      </c>
      <c r="BJ310" s="16" t="s">
        <v>86</v>
      </c>
      <c r="BK310" s="229">
        <f>ROUND(I310*H310,2)</f>
        <v>0</v>
      </c>
      <c r="BL310" s="16" t="s">
        <v>134</v>
      </c>
      <c r="BM310" s="228" t="s">
        <v>467</v>
      </c>
    </row>
    <row r="311" s="2" customFormat="1">
      <c r="A311" s="37"/>
      <c r="B311" s="38"/>
      <c r="C311" s="39"/>
      <c r="D311" s="230" t="s">
        <v>136</v>
      </c>
      <c r="E311" s="39"/>
      <c r="F311" s="231" t="s">
        <v>468</v>
      </c>
      <c r="G311" s="39"/>
      <c r="H311" s="39"/>
      <c r="I311" s="232"/>
      <c r="J311" s="39"/>
      <c r="K311" s="39"/>
      <c r="L311" s="43"/>
      <c r="M311" s="233"/>
      <c r="N311" s="234"/>
      <c r="O311" s="90"/>
      <c r="P311" s="90"/>
      <c r="Q311" s="90"/>
      <c r="R311" s="90"/>
      <c r="S311" s="90"/>
      <c r="T311" s="91"/>
      <c r="U311" s="37"/>
      <c r="V311" s="37"/>
      <c r="W311" s="37"/>
      <c r="X311" s="37"/>
      <c r="Y311" s="37"/>
      <c r="Z311" s="37"/>
      <c r="AA311" s="37"/>
      <c r="AB311" s="37"/>
      <c r="AC311" s="37"/>
      <c r="AD311" s="37"/>
      <c r="AE311" s="37"/>
      <c r="AT311" s="16" t="s">
        <v>136</v>
      </c>
      <c r="AU311" s="16" t="s">
        <v>88</v>
      </c>
    </row>
    <row r="312" s="2" customFormat="1" ht="33" customHeight="1">
      <c r="A312" s="37"/>
      <c r="B312" s="38"/>
      <c r="C312" s="217" t="s">
        <v>469</v>
      </c>
      <c r="D312" s="217" t="s">
        <v>129</v>
      </c>
      <c r="E312" s="218" t="s">
        <v>470</v>
      </c>
      <c r="F312" s="219" t="s">
        <v>471</v>
      </c>
      <c r="G312" s="220" t="s">
        <v>431</v>
      </c>
      <c r="H312" s="221">
        <v>72.638999999999996</v>
      </c>
      <c r="I312" s="222"/>
      <c r="J312" s="223">
        <f>ROUND(I312*H312,2)</f>
        <v>0</v>
      </c>
      <c r="K312" s="219" t="s">
        <v>133</v>
      </c>
      <c r="L312" s="43"/>
      <c r="M312" s="224" t="s">
        <v>1</v>
      </c>
      <c r="N312" s="225" t="s">
        <v>43</v>
      </c>
      <c r="O312" s="90"/>
      <c r="P312" s="226">
        <f>O312*H312</f>
        <v>0</v>
      </c>
      <c r="Q312" s="226">
        <v>0</v>
      </c>
      <c r="R312" s="226">
        <f>Q312*H312</f>
        <v>0</v>
      </c>
      <c r="S312" s="226">
        <v>0</v>
      </c>
      <c r="T312" s="227">
        <f>S312*H312</f>
        <v>0</v>
      </c>
      <c r="U312" s="37"/>
      <c r="V312" s="37"/>
      <c r="W312" s="37"/>
      <c r="X312" s="37"/>
      <c r="Y312" s="37"/>
      <c r="Z312" s="37"/>
      <c r="AA312" s="37"/>
      <c r="AB312" s="37"/>
      <c r="AC312" s="37"/>
      <c r="AD312" s="37"/>
      <c r="AE312" s="37"/>
      <c r="AR312" s="228" t="s">
        <v>134</v>
      </c>
      <c r="AT312" s="228" t="s">
        <v>129</v>
      </c>
      <c r="AU312" s="228" t="s">
        <v>88</v>
      </c>
      <c r="AY312" s="16" t="s">
        <v>126</v>
      </c>
      <c r="BE312" s="229">
        <f>IF(N312="základní",J312,0)</f>
        <v>0</v>
      </c>
      <c r="BF312" s="229">
        <f>IF(N312="snížená",J312,0)</f>
        <v>0</v>
      </c>
      <c r="BG312" s="229">
        <f>IF(N312="zákl. přenesená",J312,0)</f>
        <v>0</v>
      </c>
      <c r="BH312" s="229">
        <f>IF(N312="sníž. přenesená",J312,0)</f>
        <v>0</v>
      </c>
      <c r="BI312" s="229">
        <f>IF(N312="nulová",J312,0)</f>
        <v>0</v>
      </c>
      <c r="BJ312" s="16" t="s">
        <v>86</v>
      </c>
      <c r="BK312" s="229">
        <f>ROUND(I312*H312,2)</f>
        <v>0</v>
      </c>
      <c r="BL312" s="16" t="s">
        <v>134</v>
      </c>
      <c r="BM312" s="228" t="s">
        <v>472</v>
      </c>
    </row>
    <row r="313" s="2" customFormat="1">
      <c r="A313" s="37"/>
      <c r="B313" s="38"/>
      <c r="C313" s="39"/>
      <c r="D313" s="230" t="s">
        <v>136</v>
      </c>
      <c r="E313" s="39"/>
      <c r="F313" s="231" t="s">
        <v>468</v>
      </c>
      <c r="G313" s="39"/>
      <c r="H313" s="39"/>
      <c r="I313" s="232"/>
      <c r="J313" s="39"/>
      <c r="K313" s="39"/>
      <c r="L313" s="43"/>
      <c r="M313" s="233"/>
      <c r="N313" s="234"/>
      <c r="O313" s="90"/>
      <c r="P313" s="90"/>
      <c r="Q313" s="90"/>
      <c r="R313" s="90"/>
      <c r="S313" s="90"/>
      <c r="T313" s="91"/>
      <c r="U313" s="37"/>
      <c r="V313" s="37"/>
      <c r="W313" s="37"/>
      <c r="X313" s="37"/>
      <c r="Y313" s="37"/>
      <c r="Z313" s="37"/>
      <c r="AA313" s="37"/>
      <c r="AB313" s="37"/>
      <c r="AC313" s="37"/>
      <c r="AD313" s="37"/>
      <c r="AE313" s="37"/>
      <c r="AT313" s="16" t="s">
        <v>136</v>
      </c>
      <c r="AU313" s="16" t="s">
        <v>88</v>
      </c>
    </row>
    <row r="314" s="2" customFormat="1">
      <c r="A314" s="37"/>
      <c r="B314" s="38"/>
      <c r="C314" s="217" t="s">
        <v>473</v>
      </c>
      <c r="D314" s="217" t="s">
        <v>129</v>
      </c>
      <c r="E314" s="218" t="s">
        <v>474</v>
      </c>
      <c r="F314" s="219" t="s">
        <v>475</v>
      </c>
      <c r="G314" s="220" t="s">
        <v>431</v>
      </c>
      <c r="H314" s="221">
        <v>290.55599999999998</v>
      </c>
      <c r="I314" s="222"/>
      <c r="J314" s="223">
        <f>ROUND(I314*H314,2)</f>
        <v>0</v>
      </c>
      <c r="K314" s="219" t="s">
        <v>133</v>
      </c>
      <c r="L314" s="43"/>
      <c r="M314" s="224" t="s">
        <v>1</v>
      </c>
      <c r="N314" s="225" t="s">
        <v>43</v>
      </c>
      <c r="O314" s="90"/>
      <c r="P314" s="226">
        <f>O314*H314</f>
        <v>0</v>
      </c>
      <c r="Q314" s="226">
        <v>0</v>
      </c>
      <c r="R314" s="226">
        <f>Q314*H314</f>
        <v>0</v>
      </c>
      <c r="S314" s="226">
        <v>0</v>
      </c>
      <c r="T314" s="227">
        <f>S314*H314</f>
        <v>0</v>
      </c>
      <c r="U314" s="37"/>
      <c r="V314" s="37"/>
      <c r="W314" s="37"/>
      <c r="X314" s="37"/>
      <c r="Y314" s="37"/>
      <c r="Z314" s="37"/>
      <c r="AA314" s="37"/>
      <c r="AB314" s="37"/>
      <c r="AC314" s="37"/>
      <c r="AD314" s="37"/>
      <c r="AE314" s="37"/>
      <c r="AR314" s="228" t="s">
        <v>134</v>
      </c>
      <c r="AT314" s="228" t="s">
        <v>129</v>
      </c>
      <c r="AU314" s="228" t="s">
        <v>88</v>
      </c>
      <c r="AY314" s="16" t="s">
        <v>126</v>
      </c>
      <c r="BE314" s="229">
        <f>IF(N314="základní",J314,0)</f>
        <v>0</v>
      </c>
      <c r="BF314" s="229">
        <f>IF(N314="snížená",J314,0)</f>
        <v>0</v>
      </c>
      <c r="BG314" s="229">
        <f>IF(N314="zákl. přenesená",J314,0)</f>
        <v>0</v>
      </c>
      <c r="BH314" s="229">
        <f>IF(N314="sníž. přenesená",J314,0)</f>
        <v>0</v>
      </c>
      <c r="BI314" s="229">
        <f>IF(N314="nulová",J314,0)</f>
        <v>0</v>
      </c>
      <c r="BJ314" s="16" t="s">
        <v>86</v>
      </c>
      <c r="BK314" s="229">
        <f>ROUND(I314*H314,2)</f>
        <v>0</v>
      </c>
      <c r="BL314" s="16" t="s">
        <v>134</v>
      </c>
      <c r="BM314" s="228" t="s">
        <v>476</v>
      </c>
    </row>
    <row r="315" s="2" customFormat="1">
      <c r="A315" s="37"/>
      <c r="B315" s="38"/>
      <c r="C315" s="39"/>
      <c r="D315" s="230" t="s">
        <v>136</v>
      </c>
      <c r="E315" s="39"/>
      <c r="F315" s="231" t="s">
        <v>468</v>
      </c>
      <c r="G315" s="39"/>
      <c r="H315" s="39"/>
      <c r="I315" s="232"/>
      <c r="J315" s="39"/>
      <c r="K315" s="39"/>
      <c r="L315" s="43"/>
      <c r="M315" s="233"/>
      <c r="N315" s="234"/>
      <c r="O315" s="90"/>
      <c r="P315" s="90"/>
      <c r="Q315" s="90"/>
      <c r="R315" s="90"/>
      <c r="S315" s="90"/>
      <c r="T315" s="91"/>
      <c r="U315" s="37"/>
      <c r="V315" s="37"/>
      <c r="W315" s="37"/>
      <c r="X315" s="37"/>
      <c r="Y315" s="37"/>
      <c r="Z315" s="37"/>
      <c r="AA315" s="37"/>
      <c r="AB315" s="37"/>
      <c r="AC315" s="37"/>
      <c r="AD315" s="37"/>
      <c r="AE315" s="37"/>
      <c r="AT315" s="16" t="s">
        <v>136</v>
      </c>
      <c r="AU315" s="16" t="s">
        <v>88</v>
      </c>
    </row>
    <row r="316" s="13" customFormat="1">
      <c r="A316" s="13"/>
      <c r="B316" s="235"/>
      <c r="C316" s="236"/>
      <c r="D316" s="230" t="s">
        <v>138</v>
      </c>
      <c r="E316" s="236"/>
      <c r="F316" s="238" t="s">
        <v>477</v>
      </c>
      <c r="G316" s="236"/>
      <c r="H316" s="239">
        <v>290.55599999999998</v>
      </c>
      <c r="I316" s="240"/>
      <c r="J316" s="236"/>
      <c r="K316" s="236"/>
      <c r="L316" s="241"/>
      <c r="M316" s="267"/>
      <c r="N316" s="268"/>
      <c r="O316" s="268"/>
      <c r="P316" s="268"/>
      <c r="Q316" s="268"/>
      <c r="R316" s="268"/>
      <c r="S316" s="268"/>
      <c r="T316" s="269"/>
      <c r="U316" s="13"/>
      <c r="V316" s="13"/>
      <c r="W316" s="13"/>
      <c r="X316" s="13"/>
      <c r="Y316" s="13"/>
      <c r="Z316" s="13"/>
      <c r="AA316" s="13"/>
      <c r="AB316" s="13"/>
      <c r="AC316" s="13"/>
      <c r="AD316" s="13"/>
      <c r="AE316" s="13"/>
      <c r="AT316" s="245" t="s">
        <v>138</v>
      </c>
      <c r="AU316" s="245" t="s">
        <v>88</v>
      </c>
      <c r="AV316" s="13" t="s">
        <v>88</v>
      </c>
      <c r="AW316" s="13" t="s">
        <v>4</v>
      </c>
      <c r="AX316" s="13" t="s">
        <v>86</v>
      </c>
      <c r="AY316" s="245" t="s">
        <v>126</v>
      </c>
    </row>
    <row r="317" s="2" customFormat="1" ht="6.96" customHeight="1">
      <c r="A317" s="37"/>
      <c r="B317" s="65"/>
      <c r="C317" s="66"/>
      <c r="D317" s="66"/>
      <c r="E317" s="66"/>
      <c r="F317" s="66"/>
      <c r="G317" s="66"/>
      <c r="H317" s="66"/>
      <c r="I317" s="66"/>
      <c r="J317" s="66"/>
      <c r="K317" s="66"/>
      <c r="L317" s="43"/>
      <c r="M317" s="37"/>
      <c r="O317" s="37"/>
      <c r="P317" s="37"/>
      <c r="Q317" s="37"/>
      <c r="R317" s="37"/>
      <c r="S317" s="37"/>
      <c r="T317" s="37"/>
      <c r="U317" s="37"/>
      <c r="V317" s="37"/>
      <c r="W317" s="37"/>
      <c r="X317" s="37"/>
      <c r="Y317" s="37"/>
      <c r="Z317" s="37"/>
      <c r="AA317" s="37"/>
      <c r="AB317" s="37"/>
      <c r="AC317" s="37"/>
      <c r="AD317" s="37"/>
      <c r="AE317" s="37"/>
    </row>
  </sheetData>
  <sheetProtection sheet="1" autoFilter="0" formatColumns="0" formatRows="0" objects="1" scenarios="1" spinCount="100000" saltValue="CHFJ7YCCoelUrXJfqE97q0hOQUZoEWzqhjauTE3YMkDvXsutBGbWG0myPrTXRsj8JIbNx8SZjKGsy4WCEszsZw==" hashValue="b4sD0RI63gmq2ScC0nR8eUNyCdmxsBSEAlspLQyomGtSj4ce4xN+6wzVlCjvWoOHP25o7k7ArMhca/jzKmTydA==" algorithmName="SHA-512" password="CC35"/>
  <autoFilter ref="C123:K316"/>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91</v>
      </c>
    </row>
    <row r="3" s="1" customFormat="1" ht="6.96" customHeight="1">
      <c r="B3" s="135"/>
      <c r="C3" s="136"/>
      <c r="D3" s="136"/>
      <c r="E3" s="136"/>
      <c r="F3" s="136"/>
      <c r="G3" s="136"/>
      <c r="H3" s="136"/>
      <c r="I3" s="136"/>
      <c r="J3" s="136"/>
      <c r="K3" s="136"/>
      <c r="L3" s="19"/>
      <c r="AT3" s="16" t="s">
        <v>88</v>
      </c>
    </row>
    <row r="4" s="1" customFormat="1" ht="24.96" customHeight="1">
      <c r="B4" s="19"/>
      <c r="D4" s="137" t="s">
        <v>95</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Stanoviště pro kontejnery - ul. Příčná, Bořanovice</v>
      </c>
      <c r="F7" s="139"/>
      <c r="G7" s="139"/>
      <c r="H7" s="139"/>
      <c r="L7" s="19"/>
    </row>
    <row r="8" s="2" customFormat="1" ht="12" customHeight="1">
      <c r="A8" s="37"/>
      <c r="B8" s="43"/>
      <c r="C8" s="37"/>
      <c r="D8" s="139" t="s">
        <v>96</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478</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14. 5. 2021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
        <v>26</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
        <v>21</v>
      </c>
      <c r="F15" s="37"/>
      <c r="G15" s="37"/>
      <c r="H15" s="37"/>
      <c r="I15" s="139" t="s">
        <v>27</v>
      </c>
      <c r="J15" s="142" t="s">
        <v>28</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29</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31</v>
      </c>
      <c r="E20" s="37"/>
      <c r="F20" s="37"/>
      <c r="G20" s="37"/>
      <c r="H20" s="37"/>
      <c r="I20" s="139" t="s">
        <v>25</v>
      </c>
      <c r="J20" s="142" t="s">
        <v>32</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
        <v>33</v>
      </c>
      <c r="F21" s="37"/>
      <c r="G21" s="37"/>
      <c r="H21" s="37"/>
      <c r="I21" s="139" t="s">
        <v>27</v>
      </c>
      <c r="J21" s="142" t="s">
        <v>34</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35</v>
      </c>
      <c r="E23" s="37"/>
      <c r="F23" s="37"/>
      <c r="G23" s="37"/>
      <c r="H23" s="37"/>
      <c r="I23" s="139" t="s">
        <v>25</v>
      </c>
      <c r="J23" s="142" t="s">
        <v>32</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
        <v>33</v>
      </c>
      <c r="F24" s="37"/>
      <c r="G24" s="37"/>
      <c r="H24" s="37"/>
      <c r="I24" s="139" t="s">
        <v>27</v>
      </c>
      <c r="J24" s="142" t="s">
        <v>34</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37</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38</v>
      </c>
      <c r="E30" s="37"/>
      <c r="F30" s="37"/>
      <c r="G30" s="37"/>
      <c r="H30" s="37"/>
      <c r="I30" s="37"/>
      <c r="J30" s="150">
        <f>ROUND(J122,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40</v>
      </c>
      <c r="G32" s="37"/>
      <c r="H32" s="37"/>
      <c r="I32" s="151" t="s">
        <v>39</v>
      </c>
      <c r="J32" s="151" t="s">
        <v>41</v>
      </c>
      <c r="K32" s="37"/>
      <c r="L32" s="62"/>
      <c r="S32" s="37"/>
      <c r="T32" s="37"/>
      <c r="U32" s="37"/>
      <c r="V32" s="37"/>
      <c r="W32" s="37"/>
      <c r="X32" s="37"/>
      <c r="Y32" s="37"/>
      <c r="Z32" s="37"/>
      <c r="AA32" s="37"/>
      <c r="AB32" s="37"/>
      <c r="AC32" s="37"/>
      <c r="AD32" s="37"/>
      <c r="AE32" s="37"/>
    </row>
    <row r="33" s="2" customFormat="1" ht="14.4" customHeight="1">
      <c r="A33" s="37"/>
      <c r="B33" s="43"/>
      <c r="C33" s="37"/>
      <c r="D33" s="152" t="s">
        <v>42</v>
      </c>
      <c r="E33" s="139" t="s">
        <v>43</v>
      </c>
      <c r="F33" s="153">
        <f>ROUND((SUM(BE122:BE153)),  2)</f>
        <v>0</v>
      </c>
      <c r="G33" s="37"/>
      <c r="H33" s="37"/>
      <c r="I33" s="154">
        <v>0.20999999999999999</v>
      </c>
      <c r="J33" s="153">
        <f>ROUND(((SUM(BE122:BE153))*I33),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44</v>
      </c>
      <c r="F34" s="153">
        <f>ROUND((SUM(BF122:BF153)),  2)</f>
        <v>0</v>
      </c>
      <c r="G34" s="37"/>
      <c r="H34" s="37"/>
      <c r="I34" s="154">
        <v>0.14999999999999999</v>
      </c>
      <c r="J34" s="153">
        <f>ROUND(((SUM(BF122:BF153))*I34),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45</v>
      </c>
      <c r="F35" s="153">
        <f>ROUND((SUM(BG122:BG153)),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46</v>
      </c>
      <c r="F36" s="153">
        <f>ROUND((SUM(BH122:BH153)),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47</v>
      </c>
      <c r="F37" s="153">
        <f>ROUND((SUM(BI122:BI153)),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48</v>
      </c>
      <c r="E39" s="157"/>
      <c r="F39" s="157"/>
      <c r="G39" s="158" t="s">
        <v>49</v>
      </c>
      <c r="H39" s="159" t="s">
        <v>50</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51</v>
      </c>
      <c r="E50" s="163"/>
      <c r="F50" s="163"/>
      <c r="G50" s="162" t="s">
        <v>52</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53</v>
      </c>
      <c r="E61" s="165"/>
      <c r="F61" s="166" t="s">
        <v>54</v>
      </c>
      <c r="G61" s="164" t="s">
        <v>53</v>
      </c>
      <c r="H61" s="165"/>
      <c r="I61" s="165"/>
      <c r="J61" s="167" t="s">
        <v>54</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55</v>
      </c>
      <c r="E65" s="168"/>
      <c r="F65" s="168"/>
      <c r="G65" s="162" t="s">
        <v>56</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53</v>
      </c>
      <c r="E76" s="165"/>
      <c r="F76" s="166" t="s">
        <v>54</v>
      </c>
      <c r="G76" s="164" t="s">
        <v>53</v>
      </c>
      <c r="H76" s="165"/>
      <c r="I76" s="165"/>
      <c r="J76" s="167" t="s">
        <v>54</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hidden="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hidden="1" s="2" customFormat="1" ht="24.96" customHeight="1">
      <c r="A82" s="37"/>
      <c r="B82" s="38"/>
      <c r="C82" s="22" t="s">
        <v>98</v>
      </c>
      <c r="D82" s="39"/>
      <c r="E82" s="39"/>
      <c r="F82" s="39"/>
      <c r="G82" s="39"/>
      <c r="H82" s="39"/>
      <c r="I82" s="39"/>
      <c r="J82" s="39"/>
      <c r="K82" s="39"/>
      <c r="L82" s="62"/>
      <c r="S82" s="37"/>
      <c r="T82" s="37"/>
      <c r="U82" s="37"/>
      <c r="V82" s="37"/>
      <c r="W82" s="37"/>
      <c r="X82" s="37"/>
      <c r="Y82" s="37"/>
      <c r="Z82" s="37"/>
      <c r="AA82" s="37"/>
      <c r="AB82" s="37"/>
      <c r="AC82" s="37"/>
      <c r="AD82" s="37"/>
      <c r="AE82" s="37"/>
    </row>
    <row r="83" hidden="1"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hidden="1"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hidden="1" s="2" customFormat="1" ht="16.5" customHeight="1">
      <c r="A85" s="37"/>
      <c r="B85" s="38"/>
      <c r="C85" s="39"/>
      <c r="D85" s="39"/>
      <c r="E85" s="173" t="str">
        <f>E7</f>
        <v>Stanoviště pro kontejnery - ul. Příčná, Bořanovice</v>
      </c>
      <c r="F85" s="31"/>
      <c r="G85" s="31"/>
      <c r="H85" s="31"/>
      <c r="I85" s="39"/>
      <c r="J85" s="39"/>
      <c r="K85" s="39"/>
      <c r="L85" s="62"/>
      <c r="S85" s="37"/>
      <c r="T85" s="37"/>
      <c r="U85" s="37"/>
      <c r="V85" s="37"/>
      <c r="W85" s="37"/>
      <c r="X85" s="37"/>
      <c r="Y85" s="37"/>
      <c r="Z85" s="37"/>
      <c r="AA85" s="37"/>
      <c r="AB85" s="37"/>
      <c r="AC85" s="37"/>
      <c r="AD85" s="37"/>
      <c r="AE85" s="37"/>
    </row>
    <row r="86" hidden="1" s="2" customFormat="1" ht="12" customHeight="1">
      <c r="A86" s="37"/>
      <c r="B86" s="38"/>
      <c r="C86" s="31" t="s">
        <v>96</v>
      </c>
      <c r="D86" s="39"/>
      <c r="E86" s="39"/>
      <c r="F86" s="39"/>
      <c r="G86" s="39"/>
      <c r="H86" s="39"/>
      <c r="I86" s="39"/>
      <c r="J86" s="39"/>
      <c r="K86" s="39"/>
      <c r="L86" s="62"/>
      <c r="S86" s="37"/>
      <c r="T86" s="37"/>
      <c r="U86" s="37"/>
      <c r="V86" s="37"/>
      <c r="W86" s="37"/>
      <c r="X86" s="37"/>
      <c r="Y86" s="37"/>
      <c r="Z86" s="37"/>
      <c r="AA86" s="37"/>
      <c r="AB86" s="37"/>
      <c r="AC86" s="37"/>
      <c r="AD86" s="37"/>
      <c r="AE86" s="37"/>
    </row>
    <row r="87" hidden="1" s="2" customFormat="1" ht="16.5" customHeight="1">
      <c r="A87" s="37"/>
      <c r="B87" s="38"/>
      <c r="C87" s="39"/>
      <c r="D87" s="39"/>
      <c r="E87" s="75" t="str">
        <f>E9</f>
        <v>SO 101 - Sanace AZ (odhad)</v>
      </c>
      <c r="F87" s="39"/>
      <c r="G87" s="39"/>
      <c r="H87" s="39"/>
      <c r="I87" s="39"/>
      <c r="J87" s="39"/>
      <c r="K87" s="39"/>
      <c r="L87" s="62"/>
      <c r="S87" s="37"/>
      <c r="T87" s="37"/>
      <c r="U87" s="37"/>
      <c r="V87" s="37"/>
      <c r="W87" s="37"/>
      <c r="X87" s="37"/>
      <c r="Y87" s="37"/>
      <c r="Z87" s="37"/>
      <c r="AA87" s="37"/>
      <c r="AB87" s="37"/>
      <c r="AC87" s="37"/>
      <c r="AD87" s="37"/>
      <c r="AE87" s="37"/>
    </row>
    <row r="88" hidden="1"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hidden="1" s="2" customFormat="1" ht="12" customHeight="1">
      <c r="A89" s="37"/>
      <c r="B89" s="38"/>
      <c r="C89" s="31" t="s">
        <v>20</v>
      </c>
      <c r="D89" s="39"/>
      <c r="E89" s="39"/>
      <c r="F89" s="26" t="str">
        <f>F12</f>
        <v>Obec Bořanovice</v>
      </c>
      <c r="G89" s="39"/>
      <c r="H89" s="39"/>
      <c r="I89" s="31" t="s">
        <v>22</v>
      </c>
      <c r="J89" s="78" t="str">
        <f>IF(J12="","",J12)</f>
        <v>14. 5. 2021</v>
      </c>
      <c r="K89" s="39"/>
      <c r="L89" s="62"/>
      <c r="S89" s="37"/>
      <c r="T89" s="37"/>
      <c r="U89" s="37"/>
      <c r="V89" s="37"/>
      <c r="W89" s="37"/>
      <c r="X89" s="37"/>
      <c r="Y89" s="37"/>
      <c r="Z89" s="37"/>
      <c r="AA89" s="37"/>
      <c r="AB89" s="37"/>
      <c r="AC89" s="37"/>
      <c r="AD89" s="37"/>
      <c r="AE89" s="37"/>
    </row>
    <row r="90" hidden="1"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hidden="1" s="2" customFormat="1" ht="15.15" customHeight="1">
      <c r="A91" s="37"/>
      <c r="B91" s="38"/>
      <c r="C91" s="31" t="s">
        <v>24</v>
      </c>
      <c r="D91" s="39"/>
      <c r="E91" s="39"/>
      <c r="F91" s="26" t="str">
        <f>E15</f>
        <v>Obec Bořanovice</v>
      </c>
      <c r="G91" s="39"/>
      <c r="H91" s="39"/>
      <c r="I91" s="31" t="s">
        <v>31</v>
      </c>
      <c r="J91" s="35" t="str">
        <f>E21</f>
        <v>Sinpps s.r.o</v>
      </c>
      <c r="K91" s="39"/>
      <c r="L91" s="62"/>
      <c r="S91" s="37"/>
      <c r="T91" s="37"/>
      <c r="U91" s="37"/>
      <c r="V91" s="37"/>
      <c r="W91" s="37"/>
      <c r="X91" s="37"/>
      <c r="Y91" s="37"/>
      <c r="Z91" s="37"/>
      <c r="AA91" s="37"/>
      <c r="AB91" s="37"/>
      <c r="AC91" s="37"/>
      <c r="AD91" s="37"/>
      <c r="AE91" s="37"/>
    </row>
    <row r="92" hidden="1" s="2" customFormat="1" ht="15.15" customHeight="1">
      <c r="A92" s="37"/>
      <c r="B92" s="38"/>
      <c r="C92" s="31" t="s">
        <v>29</v>
      </c>
      <c r="D92" s="39"/>
      <c r="E92" s="39"/>
      <c r="F92" s="26" t="str">
        <f>IF(E18="","",E18)</f>
        <v>Vyplň údaj</v>
      </c>
      <c r="G92" s="39"/>
      <c r="H92" s="39"/>
      <c r="I92" s="31" t="s">
        <v>35</v>
      </c>
      <c r="J92" s="35" t="str">
        <f>E24</f>
        <v>Sinpps s.r.o</v>
      </c>
      <c r="K92" s="39"/>
      <c r="L92" s="62"/>
      <c r="S92" s="37"/>
      <c r="T92" s="37"/>
      <c r="U92" s="37"/>
      <c r="V92" s="37"/>
      <c r="W92" s="37"/>
      <c r="X92" s="37"/>
      <c r="Y92" s="37"/>
      <c r="Z92" s="37"/>
      <c r="AA92" s="37"/>
      <c r="AB92" s="37"/>
      <c r="AC92" s="37"/>
      <c r="AD92" s="37"/>
      <c r="AE92" s="37"/>
    </row>
    <row r="93" hidden="1"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hidden="1" s="2" customFormat="1" ht="29.28" customHeight="1">
      <c r="A94" s="37"/>
      <c r="B94" s="38"/>
      <c r="C94" s="174" t="s">
        <v>99</v>
      </c>
      <c r="D94" s="175"/>
      <c r="E94" s="175"/>
      <c r="F94" s="175"/>
      <c r="G94" s="175"/>
      <c r="H94" s="175"/>
      <c r="I94" s="175"/>
      <c r="J94" s="176" t="s">
        <v>100</v>
      </c>
      <c r="K94" s="175"/>
      <c r="L94" s="62"/>
      <c r="S94" s="37"/>
      <c r="T94" s="37"/>
      <c r="U94" s="37"/>
      <c r="V94" s="37"/>
      <c r="W94" s="37"/>
      <c r="X94" s="37"/>
      <c r="Y94" s="37"/>
      <c r="Z94" s="37"/>
      <c r="AA94" s="37"/>
      <c r="AB94" s="37"/>
      <c r="AC94" s="37"/>
      <c r="AD94" s="37"/>
      <c r="AE94" s="37"/>
    </row>
    <row r="95" hidden="1"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hidden="1" s="2" customFormat="1" ht="22.8" customHeight="1">
      <c r="A96" s="37"/>
      <c r="B96" s="38"/>
      <c r="C96" s="177" t="s">
        <v>101</v>
      </c>
      <c r="D96" s="39"/>
      <c r="E96" s="39"/>
      <c r="F96" s="39"/>
      <c r="G96" s="39"/>
      <c r="H96" s="39"/>
      <c r="I96" s="39"/>
      <c r="J96" s="109">
        <f>J122</f>
        <v>0</v>
      </c>
      <c r="K96" s="39"/>
      <c r="L96" s="62"/>
      <c r="S96" s="37"/>
      <c r="T96" s="37"/>
      <c r="U96" s="37"/>
      <c r="V96" s="37"/>
      <c r="W96" s="37"/>
      <c r="X96" s="37"/>
      <c r="Y96" s="37"/>
      <c r="Z96" s="37"/>
      <c r="AA96" s="37"/>
      <c r="AB96" s="37"/>
      <c r="AC96" s="37"/>
      <c r="AD96" s="37"/>
      <c r="AE96" s="37"/>
      <c r="AU96" s="16" t="s">
        <v>102</v>
      </c>
    </row>
    <row r="97" hidden="1" s="9" customFormat="1" ht="24.96" customHeight="1">
      <c r="A97" s="9"/>
      <c r="B97" s="178"/>
      <c r="C97" s="179"/>
      <c r="D97" s="180" t="s">
        <v>103</v>
      </c>
      <c r="E97" s="181"/>
      <c r="F97" s="181"/>
      <c r="G97" s="181"/>
      <c r="H97" s="181"/>
      <c r="I97" s="181"/>
      <c r="J97" s="182">
        <f>J123</f>
        <v>0</v>
      </c>
      <c r="K97" s="179"/>
      <c r="L97" s="183"/>
      <c r="S97" s="9"/>
      <c r="T97" s="9"/>
      <c r="U97" s="9"/>
      <c r="V97" s="9"/>
      <c r="W97" s="9"/>
      <c r="X97" s="9"/>
      <c r="Y97" s="9"/>
      <c r="Z97" s="9"/>
      <c r="AA97" s="9"/>
      <c r="AB97" s="9"/>
      <c r="AC97" s="9"/>
      <c r="AD97" s="9"/>
      <c r="AE97" s="9"/>
    </row>
    <row r="98" hidden="1" s="10" customFormat="1" ht="19.92" customHeight="1">
      <c r="A98" s="10"/>
      <c r="B98" s="184"/>
      <c r="C98" s="185"/>
      <c r="D98" s="186" t="s">
        <v>104</v>
      </c>
      <c r="E98" s="187"/>
      <c r="F98" s="187"/>
      <c r="G98" s="187"/>
      <c r="H98" s="187"/>
      <c r="I98" s="187"/>
      <c r="J98" s="188">
        <f>J124</f>
        <v>0</v>
      </c>
      <c r="K98" s="185"/>
      <c r="L98" s="189"/>
      <c r="S98" s="10"/>
      <c r="T98" s="10"/>
      <c r="U98" s="10"/>
      <c r="V98" s="10"/>
      <c r="W98" s="10"/>
      <c r="X98" s="10"/>
      <c r="Y98" s="10"/>
      <c r="Z98" s="10"/>
      <c r="AA98" s="10"/>
      <c r="AB98" s="10"/>
      <c r="AC98" s="10"/>
      <c r="AD98" s="10"/>
      <c r="AE98" s="10"/>
    </row>
    <row r="99" hidden="1" s="10" customFormat="1" ht="19.92" customHeight="1">
      <c r="A99" s="10"/>
      <c r="B99" s="184"/>
      <c r="C99" s="185"/>
      <c r="D99" s="186" t="s">
        <v>106</v>
      </c>
      <c r="E99" s="187"/>
      <c r="F99" s="187"/>
      <c r="G99" s="187"/>
      <c r="H99" s="187"/>
      <c r="I99" s="187"/>
      <c r="J99" s="188">
        <f>J135</f>
        <v>0</v>
      </c>
      <c r="K99" s="185"/>
      <c r="L99" s="189"/>
      <c r="S99" s="10"/>
      <c r="T99" s="10"/>
      <c r="U99" s="10"/>
      <c r="V99" s="10"/>
      <c r="W99" s="10"/>
      <c r="X99" s="10"/>
      <c r="Y99" s="10"/>
      <c r="Z99" s="10"/>
      <c r="AA99" s="10"/>
      <c r="AB99" s="10"/>
      <c r="AC99" s="10"/>
      <c r="AD99" s="10"/>
      <c r="AE99" s="10"/>
    </row>
    <row r="100" hidden="1" s="10" customFormat="1" ht="19.92" customHeight="1">
      <c r="A100" s="10"/>
      <c r="B100" s="184"/>
      <c r="C100" s="185"/>
      <c r="D100" s="186" t="s">
        <v>108</v>
      </c>
      <c r="E100" s="187"/>
      <c r="F100" s="187"/>
      <c r="G100" s="187"/>
      <c r="H100" s="187"/>
      <c r="I100" s="187"/>
      <c r="J100" s="188">
        <f>J138</f>
        <v>0</v>
      </c>
      <c r="K100" s="185"/>
      <c r="L100" s="189"/>
      <c r="S100" s="10"/>
      <c r="T100" s="10"/>
      <c r="U100" s="10"/>
      <c r="V100" s="10"/>
      <c r="W100" s="10"/>
      <c r="X100" s="10"/>
      <c r="Y100" s="10"/>
      <c r="Z100" s="10"/>
      <c r="AA100" s="10"/>
      <c r="AB100" s="10"/>
      <c r="AC100" s="10"/>
      <c r="AD100" s="10"/>
      <c r="AE100" s="10"/>
    </row>
    <row r="101" hidden="1" s="10" customFormat="1" ht="19.92" customHeight="1">
      <c r="A101" s="10"/>
      <c r="B101" s="184"/>
      <c r="C101" s="185"/>
      <c r="D101" s="186" t="s">
        <v>109</v>
      </c>
      <c r="E101" s="187"/>
      <c r="F101" s="187"/>
      <c r="G101" s="187"/>
      <c r="H101" s="187"/>
      <c r="I101" s="187"/>
      <c r="J101" s="188">
        <f>J142</f>
        <v>0</v>
      </c>
      <c r="K101" s="185"/>
      <c r="L101" s="189"/>
      <c r="S101" s="10"/>
      <c r="T101" s="10"/>
      <c r="U101" s="10"/>
      <c r="V101" s="10"/>
      <c r="W101" s="10"/>
      <c r="X101" s="10"/>
      <c r="Y101" s="10"/>
      <c r="Z101" s="10"/>
      <c r="AA101" s="10"/>
      <c r="AB101" s="10"/>
      <c r="AC101" s="10"/>
      <c r="AD101" s="10"/>
      <c r="AE101" s="10"/>
    </row>
    <row r="102" hidden="1" s="10" customFormat="1" ht="19.92" customHeight="1">
      <c r="A102" s="10"/>
      <c r="B102" s="184"/>
      <c r="C102" s="185"/>
      <c r="D102" s="186" t="s">
        <v>110</v>
      </c>
      <c r="E102" s="187"/>
      <c r="F102" s="187"/>
      <c r="G102" s="187"/>
      <c r="H102" s="187"/>
      <c r="I102" s="187"/>
      <c r="J102" s="188">
        <f>J146</f>
        <v>0</v>
      </c>
      <c r="K102" s="185"/>
      <c r="L102" s="189"/>
      <c r="S102" s="10"/>
      <c r="T102" s="10"/>
      <c r="U102" s="10"/>
      <c r="V102" s="10"/>
      <c r="W102" s="10"/>
      <c r="X102" s="10"/>
      <c r="Y102" s="10"/>
      <c r="Z102" s="10"/>
      <c r="AA102" s="10"/>
      <c r="AB102" s="10"/>
      <c r="AC102" s="10"/>
      <c r="AD102" s="10"/>
      <c r="AE102" s="10"/>
    </row>
    <row r="103" hidden="1" s="2" customFormat="1" ht="21.84" customHeight="1">
      <c r="A103" s="37"/>
      <c r="B103" s="38"/>
      <c r="C103" s="39"/>
      <c r="D103" s="39"/>
      <c r="E103" s="39"/>
      <c r="F103" s="39"/>
      <c r="G103" s="39"/>
      <c r="H103" s="39"/>
      <c r="I103" s="39"/>
      <c r="J103" s="39"/>
      <c r="K103" s="39"/>
      <c r="L103" s="62"/>
      <c r="S103" s="37"/>
      <c r="T103" s="37"/>
      <c r="U103" s="37"/>
      <c r="V103" s="37"/>
      <c r="W103" s="37"/>
      <c r="X103" s="37"/>
      <c r="Y103" s="37"/>
      <c r="Z103" s="37"/>
      <c r="AA103" s="37"/>
      <c r="AB103" s="37"/>
      <c r="AC103" s="37"/>
      <c r="AD103" s="37"/>
      <c r="AE103" s="37"/>
    </row>
    <row r="104" hidden="1" s="2" customFormat="1" ht="6.96" customHeight="1">
      <c r="A104" s="37"/>
      <c r="B104" s="65"/>
      <c r="C104" s="66"/>
      <c r="D104" s="66"/>
      <c r="E104" s="66"/>
      <c r="F104" s="66"/>
      <c r="G104" s="66"/>
      <c r="H104" s="66"/>
      <c r="I104" s="66"/>
      <c r="J104" s="66"/>
      <c r="K104" s="66"/>
      <c r="L104" s="62"/>
      <c r="S104" s="37"/>
      <c r="T104" s="37"/>
      <c r="U104" s="37"/>
      <c r="V104" s="37"/>
      <c r="W104" s="37"/>
      <c r="X104" s="37"/>
      <c r="Y104" s="37"/>
      <c r="Z104" s="37"/>
      <c r="AA104" s="37"/>
      <c r="AB104" s="37"/>
      <c r="AC104" s="37"/>
      <c r="AD104" s="37"/>
      <c r="AE104" s="37"/>
    </row>
    <row r="105" hidden="1"/>
    <row r="106" hidden="1"/>
    <row r="107" hidden="1"/>
    <row r="108" s="2" customFormat="1" ht="6.96" customHeight="1">
      <c r="A108" s="37"/>
      <c r="B108" s="67"/>
      <c r="C108" s="68"/>
      <c r="D108" s="68"/>
      <c r="E108" s="68"/>
      <c r="F108" s="68"/>
      <c r="G108" s="68"/>
      <c r="H108" s="68"/>
      <c r="I108" s="68"/>
      <c r="J108" s="68"/>
      <c r="K108" s="68"/>
      <c r="L108" s="62"/>
      <c r="S108" s="37"/>
      <c r="T108" s="37"/>
      <c r="U108" s="37"/>
      <c r="V108" s="37"/>
      <c r="W108" s="37"/>
      <c r="X108" s="37"/>
      <c r="Y108" s="37"/>
      <c r="Z108" s="37"/>
      <c r="AA108" s="37"/>
      <c r="AB108" s="37"/>
      <c r="AC108" s="37"/>
      <c r="AD108" s="37"/>
      <c r="AE108" s="37"/>
    </row>
    <row r="109" s="2" customFormat="1" ht="24.96" customHeight="1">
      <c r="A109" s="37"/>
      <c r="B109" s="38"/>
      <c r="C109" s="22" t="s">
        <v>111</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6.96" customHeight="1">
      <c r="A110" s="37"/>
      <c r="B110" s="38"/>
      <c r="C110" s="39"/>
      <c r="D110" s="39"/>
      <c r="E110" s="39"/>
      <c r="F110" s="39"/>
      <c r="G110" s="39"/>
      <c r="H110" s="39"/>
      <c r="I110" s="39"/>
      <c r="J110" s="39"/>
      <c r="K110" s="39"/>
      <c r="L110" s="62"/>
      <c r="S110" s="37"/>
      <c r="T110" s="37"/>
      <c r="U110" s="37"/>
      <c r="V110" s="37"/>
      <c r="W110" s="37"/>
      <c r="X110" s="37"/>
      <c r="Y110" s="37"/>
      <c r="Z110" s="37"/>
      <c r="AA110" s="37"/>
      <c r="AB110" s="37"/>
      <c r="AC110" s="37"/>
      <c r="AD110" s="37"/>
      <c r="AE110" s="37"/>
    </row>
    <row r="111" s="2" customFormat="1" ht="12" customHeight="1">
      <c r="A111" s="37"/>
      <c r="B111" s="38"/>
      <c r="C111" s="31" t="s">
        <v>16</v>
      </c>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6.5" customHeight="1">
      <c r="A112" s="37"/>
      <c r="B112" s="38"/>
      <c r="C112" s="39"/>
      <c r="D112" s="39"/>
      <c r="E112" s="173" t="str">
        <f>E7</f>
        <v>Stanoviště pro kontejnery - ul. Příčná, Bořanovice</v>
      </c>
      <c r="F112" s="31"/>
      <c r="G112" s="31"/>
      <c r="H112" s="31"/>
      <c r="I112" s="39"/>
      <c r="J112" s="39"/>
      <c r="K112" s="39"/>
      <c r="L112" s="62"/>
      <c r="S112" s="37"/>
      <c r="T112" s="37"/>
      <c r="U112" s="37"/>
      <c r="V112" s="37"/>
      <c r="W112" s="37"/>
      <c r="X112" s="37"/>
      <c r="Y112" s="37"/>
      <c r="Z112" s="37"/>
      <c r="AA112" s="37"/>
      <c r="AB112" s="37"/>
      <c r="AC112" s="37"/>
      <c r="AD112" s="37"/>
      <c r="AE112" s="37"/>
    </row>
    <row r="113" s="2" customFormat="1" ht="12" customHeight="1">
      <c r="A113" s="37"/>
      <c r="B113" s="38"/>
      <c r="C113" s="31" t="s">
        <v>96</v>
      </c>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6.5" customHeight="1">
      <c r="A114" s="37"/>
      <c r="B114" s="38"/>
      <c r="C114" s="39"/>
      <c r="D114" s="39"/>
      <c r="E114" s="75" t="str">
        <f>E9</f>
        <v>SO 101 - Sanace AZ (odhad)</v>
      </c>
      <c r="F114" s="39"/>
      <c r="G114" s="39"/>
      <c r="H114" s="39"/>
      <c r="I114" s="39"/>
      <c r="J114" s="39"/>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12" customHeight="1">
      <c r="A116" s="37"/>
      <c r="B116" s="38"/>
      <c r="C116" s="31" t="s">
        <v>20</v>
      </c>
      <c r="D116" s="39"/>
      <c r="E116" s="39"/>
      <c r="F116" s="26" t="str">
        <f>F12</f>
        <v>Obec Bořanovice</v>
      </c>
      <c r="G116" s="39"/>
      <c r="H116" s="39"/>
      <c r="I116" s="31" t="s">
        <v>22</v>
      </c>
      <c r="J116" s="78" t="str">
        <f>IF(J12="","",J12)</f>
        <v>14. 5. 2021</v>
      </c>
      <c r="K116" s="39"/>
      <c r="L116" s="62"/>
      <c r="S116" s="37"/>
      <c r="T116" s="37"/>
      <c r="U116" s="37"/>
      <c r="V116" s="37"/>
      <c r="W116" s="37"/>
      <c r="X116" s="37"/>
      <c r="Y116" s="37"/>
      <c r="Z116" s="37"/>
      <c r="AA116" s="37"/>
      <c r="AB116" s="37"/>
      <c r="AC116" s="37"/>
      <c r="AD116" s="37"/>
      <c r="AE116" s="37"/>
    </row>
    <row r="117" s="2" customFormat="1" ht="6.96" customHeight="1">
      <c r="A117" s="37"/>
      <c r="B117" s="38"/>
      <c r="C117" s="39"/>
      <c r="D117" s="39"/>
      <c r="E117" s="39"/>
      <c r="F117" s="39"/>
      <c r="G117" s="39"/>
      <c r="H117" s="39"/>
      <c r="I117" s="39"/>
      <c r="J117" s="39"/>
      <c r="K117" s="39"/>
      <c r="L117" s="62"/>
      <c r="S117" s="37"/>
      <c r="T117" s="37"/>
      <c r="U117" s="37"/>
      <c r="V117" s="37"/>
      <c r="W117" s="37"/>
      <c r="X117" s="37"/>
      <c r="Y117" s="37"/>
      <c r="Z117" s="37"/>
      <c r="AA117" s="37"/>
      <c r="AB117" s="37"/>
      <c r="AC117" s="37"/>
      <c r="AD117" s="37"/>
      <c r="AE117" s="37"/>
    </row>
    <row r="118" s="2" customFormat="1" ht="15.15" customHeight="1">
      <c r="A118" s="37"/>
      <c r="B118" s="38"/>
      <c r="C118" s="31" t="s">
        <v>24</v>
      </c>
      <c r="D118" s="39"/>
      <c r="E118" s="39"/>
      <c r="F118" s="26" t="str">
        <f>E15</f>
        <v>Obec Bořanovice</v>
      </c>
      <c r="G118" s="39"/>
      <c r="H118" s="39"/>
      <c r="I118" s="31" t="s">
        <v>31</v>
      </c>
      <c r="J118" s="35" t="str">
        <f>E21</f>
        <v>Sinpps s.r.o</v>
      </c>
      <c r="K118" s="39"/>
      <c r="L118" s="62"/>
      <c r="S118" s="37"/>
      <c r="T118" s="37"/>
      <c r="U118" s="37"/>
      <c r="V118" s="37"/>
      <c r="W118" s="37"/>
      <c r="X118" s="37"/>
      <c r="Y118" s="37"/>
      <c r="Z118" s="37"/>
      <c r="AA118" s="37"/>
      <c r="AB118" s="37"/>
      <c r="AC118" s="37"/>
      <c r="AD118" s="37"/>
      <c r="AE118" s="37"/>
    </row>
    <row r="119" s="2" customFormat="1" ht="15.15" customHeight="1">
      <c r="A119" s="37"/>
      <c r="B119" s="38"/>
      <c r="C119" s="31" t="s">
        <v>29</v>
      </c>
      <c r="D119" s="39"/>
      <c r="E119" s="39"/>
      <c r="F119" s="26" t="str">
        <f>IF(E18="","",E18)</f>
        <v>Vyplň údaj</v>
      </c>
      <c r="G119" s="39"/>
      <c r="H119" s="39"/>
      <c r="I119" s="31" t="s">
        <v>35</v>
      </c>
      <c r="J119" s="35" t="str">
        <f>E24</f>
        <v>Sinpps s.r.o</v>
      </c>
      <c r="K119" s="39"/>
      <c r="L119" s="62"/>
      <c r="S119" s="37"/>
      <c r="T119" s="37"/>
      <c r="U119" s="37"/>
      <c r="V119" s="37"/>
      <c r="W119" s="37"/>
      <c r="X119" s="37"/>
      <c r="Y119" s="37"/>
      <c r="Z119" s="37"/>
      <c r="AA119" s="37"/>
      <c r="AB119" s="37"/>
      <c r="AC119" s="37"/>
      <c r="AD119" s="37"/>
      <c r="AE119" s="37"/>
    </row>
    <row r="120" s="2" customFormat="1" ht="10.32" customHeight="1">
      <c r="A120" s="37"/>
      <c r="B120" s="38"/>
      <c r="C120" s="39"/>
      <c r="D120" s="39"/>
      <c r="E120" s="39"/>
      <c r="F120" s="39"/>
      <c r="G120" s="39"/>
      <c r="H120" s="39"/>
      <c r="I120" s="39"/>
      <c r="J120" s="39"/>
      <c r="K120" s="39"/>
      <c r="L120" s="62"/>
      <c r="S120" s="37"/>
      <c r="T120" s="37"/>
      <c r="U120" s="37"/>
      <c r="V120" s="37"/>
      <c r="W120" s="37"/>
      <c r="X120" s="37"/>
      <c r="Y120" s="37"/>
      <c r="Z120" s="37"/>
      <c r="AA120" s="37"/>
      <c r="AB120" s="37"/>
      <c r="AC120" s="37"/>
      <c r="AD120" s="37"/>
      <c r="AE120" s="37"/>
    </row>
    <row r="121" s="11" customFormat="1" ht="29.28" customHeight="1">
      <c r="A121" s="190"/>
      <c r="B121" s="191"/>
      <c r="C121" s="192" t="s">
        <v>112</v>
      </c>
      <c r="D121" s="193" t="s">
        <v>63</v>
      </c>
      <c r="E121" s="193" t="s">
        <v>59</v>
      </c>
      <c r="F121" s="193" t="s">
        <v>60</v>
      </c>
      <c r="G121" s="193" t="s">
        <v>113</v>
      </c>
      <c r="H121" s="193" t="s">
        <v>114</v>
      </c>
      <c r="I121" s="193" t="s">
        <v>115</v>
      </c>
      <c r="J121" s="193" t="s">
        <v>100</v>
      </c>
      <c r="K121" s="194" t="s">
        <v>116</v>
      </c>
      <c r="L121" s="195"/>
      <c r="M121" s="99" t="s">
        <v>1</v>
      </c>
      <c r="N121" s="100" t="s">
        <v>42</v>
      </c>
      <c r="O121" s="100" t="s">
        <v>117</v>
      </c>
      <c r="P121" s="100" t="s">
        <v>118</v>
      </c>
      <c r="Q121" s="100" t="s">
        <v>119</v>
      </c>
      <c r="R121" s="100" t="s">
        <v>120</v>
      </c>
      <c r="S121" s="100" t="s">
        <v>121</v>
      </c>
      <c r="T121" s="101" t="s">
        <v>122</v>
      </c>
      <c r="U121" s="190"/>
      <c r="V121" s="190"/>
      <c r="W121" s="190"/>
      <c r="X121" s="190"/>
      <c r="Y121" s="190"/>
      <c r="Z121" s="190"/>
      <c r="AA121" s="190"/>
      <c r="AB121" s="190"/>
      <c r="AC121" s="190"/>
      <c r="AD121" s="190"/>
      <c r="AE121" s="190"/>
    </row>
    <row r="122" s="2" customFormat="1" ht="22.8" customHeight="1">
      <c r="A122" s="37"/>
      <c r="B122" s="38"/>
      <c r="C122" s="106" t="s">
        <v>123</v>
      </c>
      <c r="D122" s="39"/>
      <c r="E122" s="39"/>
      <c r="F122" s="39"/>
      <c r="G122" s="39"/>
      <c r="H122" s="39"/>
      <c r="I122" s="39"/>
      <c r="J122" s="196">
        <f>BK122</f>
        <v>0</v>
      </c>
      <c r="K122" s="39"/>
      <c r="L122" s="43"/>
      <c r="M122" s="102"/>
      <c r="N122" s="197"/>
      <c r="O122" s="103"/>
      <c r="P122" s="198">
        <f>P123</f>
        <v>0</v>
      </c>
      <c r="Q122" s="103"/>
      <c r="R122" s="198">
        <f>R123</f>
        <v>0.06480000000000001</v>
      </c>
      <c r="S122" s="103"/>
      <c r="T122" s="199">
        <f>T123</f>
        <v>0</v>
      </c>
      <c r="U122" s="37"/>
      <c r="V122" s="37"/>
      <c r="W122" s="37"/>
      <c r="X122" s="37"/>
      <c r="Y122" s="37"/>
      <c r="Z122" s="37"/>
      <c r="AA122" s="37"/>
      <c r="AB122" s="37"/>
      <c r="AC122" s="37"/>
      <c r="AD122" s="37"/>
      <c r="AE122" s="37"/>
      <c r="AT122" s="16" t="s">
        <v>77</v>
      </c>
      <c r="AU122" s="16" t="s">
        <v>102</v>
      </c>
      <c r="BK122" s="200">
        <f>BK123</f>
        <v>0</v>
      </c>
    </row>
    <row r="123" s="12" customFormat="1" ht="25.92" customHeight="1">
      <c r="A123" s="12"/>
      <c r="B123" s="201"/>
      <c r="C123" s="202"/>
      <c r="D123" s="203" t="s">
        <v>77</v>
      </c>
      <c r="E123" s="204" t="s">
        <v>124</v>
      </c>
      <c r="F123" s="204" t="s">
        <v>125</v>
      </c>
      <c r="G123" s="202"/>
      <c r="H123" s="202"/>
      <c r="I123" s="205"/>
      <c r="J123" s="206">
        <f>BK123</f>
        <v>0</v>
      </c>
      <c r="K123" s="202"/>
      <c r="L123" s="207"/>
      <c r="M123" s="208"/>
      <c r="N123" s="209"/>
      <c r="O123" s="209"/>
      <c r="P123" s="210">
        <f>P124+P135+P138+P142+P146</f>
        <v>0</v>
      </c>
      <c r="Q123" s="209"/>
      <c r="R123" s="210">
        <f>R124+R135+R138+R142+R146</f>
        <v>0.06480000000000001</v>
      </c>
      <c r="S123" s="209"/>
      <c r="T123" s="211">
        <f>T124+T135+T138+T142+T146</f>
        <v>0</v>
      </c>
      <c r="U123" s="12"/>
      <c r="V123" s="12"/>
      <c r="W123" s="12"/>
      <c r="X123" s="12"/>
      <c r="Y123" s="12"/>
      <c r="Z123" s="12"/>
      <c r="AA123" s="12"/>
      <c r="AB123" s="12"/>
      <c r="AC123" s="12"/>
      <c r="AD123" s="12"/>
      <c r="AE123" s="12"/>
      <c r="AR123" s="212" t="s">
        <v>86</v>
      </c>
      <c r="AT123" s="213" t="s">
        <v>77</v>
      </c>
      <c r="AU123" s="213" t="s">
        <v>78</v>
      </c>
      <c r="AY123" s="212" t="s">
        <v>126</v>
      </c>
      <c r="BK123" s="214">
        <f>BK124+BK135+BK138+BK142+BK146</f>
        <v>0</v>
      </c>
    </row>
    <row r="124" s="12" customFormat="1" ht="22.8" customHeight="1">
      <c r="A124" s="12"/>
      <c r="B124" s="201"/>
      <c r="C124" s="202"/>
      <c r="D124" s="203" t="s">
        <v>77</v>
      </c>
      <c r="E124" s="215" t="s">
        <v>86</v>
      </c>
      <c r="F124" s="215" t="s">
        <v>127</v>
      </c>
      <c r="G124" s="202"/>
      <c r="H124" s="202"/>
      <c r="I124" s="205"/>
      <c r="J124" s="216">
        <f>BK124</f>
        <v>0</v>
      </c>
      <c r="K124" s="202"/>
      <c r="L124" s="207"/>
      <c r="M124" s="208"/>
      <c r="N124" s="209"/>
      <c r="O124" s="209"/>
      <c r="P124" s="210">
        <f>SUM(P125:P134)</f>
        <v>0</v>
      </c>
      <c r="Q124" s="209"/>
      <c r="R124" s="210">
        <f>SUM(R125:R134)</f>
        <v>0</v>
      </c>
      <c r="S124" s="209"/>
      <c r="T124" s="211">
        <f>SUM(T125:T134)</f>
        <v>0</v>
      </c>
      <c r="U124" s="12"/>
      <c r="V124" s="12"/>
      <c r="W124" s="12"/>
      <c r="X124" s="12"/>
      <c r="Y124" s="12"/>
      <c r="Z124" s="12"/>
      <c r="AA124" s="12"/>
      <c r="AB124" s="12"/>
      <c r="AC124" s="12"/>
      <c r="AD124" s="12"/>
      <c r="AE124" s="12"/>
      <c r="AR124" s="212" t="s">
        <v>86</v>
      </c>
      <c r="AT124" s="213" t="s">
        <v>77</v>
      </c>
      <c r="AU124" s="213" t="s">
        <v>86</v>
      </c>
      <c r="AY124" s="212" t="s">
        <v>126</v>
      </c>
      <c r="BK124" s="214">
        <f>SUM(BK125:BK134)</f>
        <v>0</v>
      </c>
    </row>
    <row r="125" s="2" customFormat="1" ht="33" customHeight="1">
      <c r="A125" s="37"/>
      <c r="B125" s="38"/>
      <c r="C125" s="217" t="s">
        <v>86</v>
      </c>
      <c r="D125" s="217" t="s">
        <v>129</v>
      </c>
      <c r="E125" s="218" t="s">
        <v>479</v>
      </c>
      <c r="F125" s="219" t="s">
        <v>480</v>
      </c>
      <c r="G125" s="220" t="s">
        <v>179</v>
      </c>
      <c r="H125" s="221">
        <v>30</v>
      </c>
      <c r="I125" s="222"/>
      <c r="J125" s="223">
        <f>ROUND(I125*H125,2)</f>
        <v>0</v>
      </c>
      <c r="K125" s="219" t="s">
        <v>133</v>
      </c>
      <c r="L125" s="43"/>
      <c r="M125" s="224" t="s">
        <v>1</v>
      </c>
      <c r="N125" s="225" t="s">
        <v>43</v>
      </c>
      <c r="O125" s="90"/>
      <c r="P125" s="226">
        <f>O125*H125</f>
        <v>0</v>
      </c>
      <c r="Q125" s="226">
        <v>0</v>
      </c>
      <c r="R125" s="226">
        <f>Q125*H125</f>
        <v>0</v>
      </c>
      <c r="S125" s="226">
        <v>0</v>
      </c>
      <c r="T125" s="227">
        <f>S125*H125</f>
        <v>0</v>
      </c>
      <c r="U125" s="37"/>
      <c r="V125" s="37"/>
      <c r="W125" s="37"/>
      <c r="X125" s="37"/>
      <c r="Y125" s="37"/>
      <c r="Z125" s="37"/>
      <c r="AA125" s="37"/>
      <c r="AB125" s="37"/>
      <c r="AC125" s="37"/>
      <c r="AD125" s="37"/>
      <c r="AE125" s="37"/>
      <c r="AR125" s="228" t="s">
        <v>134</v>
      </c>
      <c r="AT125" s="228" t="s">
        <v>129</v>
      </c>
      <c r="AU125" s="228" t="s">
        <v>88</v>
      </c>
      <c r="AY125" s="16" t="s">
        <v>126</v>
      </c>
      <c r="BE125" s="229">
        <f>IF(N125="základní",J125,0)</f>
        <v>0</v>
      </c>
      <c r="BF125" s="229">
        <f>IF(N125="snížená",J125,0)</f>
        <v>0</v>
      </c>
      <c r="BG125" s="229">
        <f>IF(N125="zákl. přenesená",J125,0)</f>
        <v>0</v>
      </c>
      <c r="BH125" s="229">
        <f>IF(N125="sníž. přenesená",J125,0)</f>
        <v>0</v>
      </c>
      <c r="BI125" s="229">
        <f>IF(N125="nulová",J125,0)</f>
        <v>0</v>
      </c>
      <c r="BJ125" s="16" t="s">
        <v>86</v>
      </c>
      <c r="BK125" s="229">
        <f>ROUND(I125*H125,2)</f>
        <v>0</v>
      </c>
      <c r="BL125" s="16" t="s">
        <v>134</v>
      </c>
      <c r="BM125" s="228" t="s">
        <v>481</v>
      </c>
    </row>
    <row r="126" s="2" customFormat="1">
      <c r="A126" s="37"/>
      <c r="B126" s="38"/>
      <c r="C126" s="39"/>
      <c r="D126" s="230" t="s">
        <v>136</v>
      </c>
      <c r="E126" s="39"/>
      <c r="F126" s="231" t="s">
        <v>181</v>
      </c>
      <c r="G126" s="39"/>
      <c r="H126" s="39"/>
      <c r="I126" s="232"/>
      <c r="J126" s="39"/>
      <c r="K126" s="39"/>
      <c r="L126" s="43"/>
      <c r="M126" s="233"/>
      <c r="N126" s="234"/>
      <c r="O126" s="90"/>
      <c r="P126" s="90"/>
      <c r="Q126" s="90"/>
      <c r="R126" s="90"/>
      <c r="S126" s="90"/>
      <c r="T126" s="91"/>
      <c r="U126" s="37"/>
      <c r="V126" s="37"/>
      <c r="W126" s="37"/>
      <c r="X126" s="37"/>
      <c r="Y126" s="37"/>
      <c r="Z126" s="37"/>
      <c r="AA126" s="37"/>
      <c r="AB126" s="37"/>
      <c r="AC126" s="37"/>
      <c r="AD126" s="37"/>
      <c r="AE126" s="37"/>
      <c r="AT126" s="16" t="s">
        <v>136</v>
      </c>
      <c r="AU126" s="16" t="s">
        <v>88</v>
      </c>
    </row>
    <row r="127" s="13" customFormat="1">
      <c r="A127" s="13"/>
      <c r="B127" s="235"/>
      <c r="C127" s="236"/>
      <c r="D127" s="230" t="s">
        <v>138</v>
      </c>
      <c r="E127" s="237" t="s">
        <v>1</v>
      </c>
      <c r="F127" s="238" t="s">
        <v>482</v>
      </c>
      <c r="G127" s="236"/>
      <c r="H127" s="239">
        <v>30</v>
      </c>
      <c r="I127" s="240"/>
      <c r="J127" s="236"/>
      <c r="K127" s="236"/>
      <c r="L127" s="241"/>
      <c r="M127" s="242"/>
      <c r="N127" s="243"/>
      <c r="O127" s="243"/>
      <c r="P127" s="243"/>
      <c r="Q127" s="243"/>
      <c r="R127" s="243"/>
      <c r="S127" s="243"/>
      <c r="T127" s="244"/>
      <c r="U127" s="13"/>
      <c r="V127" s="13"/>
      <c r="W127" s="13"/>
      <c r="X127" s="13"/>
      <c r="Y127" s="13"/>
      <c r="Z127" s="13"/>
      <c r="AA127" s="13"/>
      <c r="AB127" s="13"/>
      <c r="AC127" s="13"/>
      <c r="AD127" s="13"/>
      <c r="AE127" s="13"/>
      <c r="AT127" s="245" t="s">
        <v>138</v>
      </c>
      <c r="AU127" s="245" t="s">
        <v>88</v>
      </c>
      <c r="AV127" s="13" t="s">
        <v>88</v>
      </c>
      <c r="AW127" s="13" t="s">
        <v>36</v>
      </c>
      <c r="AX127" s="13" t="s">
        <v>86</v>
      </c>
      <c r="AY127" s="245" t="s">
        <v>126</v>
      </c>
    </row>
    <row r="128" s="2" customFormat="1" ht="33" customHeight="1">
      <c r="A128" s="37"/>
      <c r="B128" s="38"/>
      <c r="C128" s="217" t="s">
        <v>88</v>
      </c>
      <c r="D128" s="217" t="s">
        <v>129</v>
      </c>
      <c r="E128" s="218" t="s">
        <v>195</v>
      </c>
      <c r="F128" s="219" t="s">
        <v>196</v>
      </c>
      <c r="G128" s="220" t="s">
        <v>179</v>
      </c>
      <c r="H128" s="221">
        <v>30</v>
      </c>
      <c r="I128" s="222"/>
      <c r="J128" s="223">
        <f>ROUND(I128*H128,2)</f>
        <v>0</v>
      </c>
      <c r="K128" s="219" t="s">
        <v>133</v>
      </c>
      <c r="L128" s="43"/>
      <c r="M128" s="224" t="s">
        <v>1</v>
      </c>
      <c r="N128" s="225" t="s">
        <v>43</v>
      </c>
      <c r="O128" s="90"/>
      <c r="P128" s="226">
        <f>O128*H128</f>
        <v>0</v>
      </c>
      <c r="Q128" s="226">
        <v>0</v>
      </c>
      <c r="R128" s="226">
        <f>Q128*H128</f>
        <v>0</v>
      </c>
      <c r="S128" s="226">
        <v>0</v>
      </c>
      <c r="T128" s="227">
        <f>S128*H128</f>
        <v>0</v>
      </c>
      <c r="U128" s="37"/>
      <c r="V128" s="37"/>
      <c r="W128" s="37"/>
      <c r="X128" s="37"/>
      <c r="Y128" s="37"/>
      <c r="Z128" s="37"/>
      <c r="AA128" s="37"/>
      <c r="AB128" s="37"/>
      <c r="AC128" s="37"/>
      <c r="AD128" s="37"/>
      <c r="AE128" s="37"/>
      <c r="AR128" s="228" t="s">
        <v>134</v>
      </c>
      <c r="AT128" s="228" t="s">
        <v>129</v>
      </c>
      <c r="AU128" s="228" t="s">
        <v>88</v>
      </c>
      <c r="AY128" s="16" t="s">
        <v>126</v>
      </c>
      <c r="BE128" s="229">
        <f>IF(N128="základní",J128,0)</f>
        <v>0</v>
      </c>
      <c r="BF128" s="229">
        <f>IF(N128="snížená",J128,0)</f>
        <v>0</v>
      </c>
      <c r="BG128" s="229">
        <f>IF(N128="zákl. přenesená",J128,0)</f>
        <v>0</v>
      </c>
      <c r="BH128" s="229">
        <f>IF(N128="sníž. přenesená",J128,0)</f>
        <v>0</v>
      </c>
      <c r="BI128" s="229">
        <f>IF(N128="nulová",J128,0)</f>
        <v>0</v>
      </c>
      <c r="BJ128" s="16" t="s">
        <v>86</v>
      </c>
      <c r="BK128" s="229">
        <f>ROUND(I128*H128,2)</f>
        <v>0</v>
      </c>
      <c r="BL128" s="16" t="s">
        <v>134</v>
      </c>
      <c r="BM128" s="228" t="s">
        <v>483</v>
      </c>
    </row>
    <row r="129" s="2" customFormat="1">
      <c r="A129" s="37"/>
      <c r="B129" s="38"/>
      <c r="C129" s="39"/>
      <c r="D129" s="230" t="s">
        <v>136</v>
      </c>
      <c r="E129" s="39"/>
      <c r="F129" s="231" t="s">
        <v>198</v>
      </c>
      <c r="G129" s="39"/>
      <c r="H129" s="39"/>
      <c r="I129" s="232"/>
      <c r="J129" s="39"/>
      <c r="K129" s="39"/>
      <c r="L129" s="43"/>
      <c r="M129" s="233"/>
      <c r="N129" s="234"/>
      <c r="O129" s="90"/>
      <c r="P129" s="90"/>
      <c r="Q129" s="90"/>
      <c r="R129" s="90"/>
      <c r="S129" s="90"/>
      <c r="T129" s="91"/>
      <c r="U129" s="37"/>
      <c r="V129" s="37"/>
      <c r="W129" s="37"/>
      <c r="X129" s="37"/>
      <c r="Y129" s="37"/>
      <c r="Z129" s="37"/>
      <c r="AA129" s="37"/>
      <c r="AB129" s="37"/>
      <c r="AC129" s="37"/>
      <c r="AD129" s="37"/>
      <c r="AE129" s="37"/>
      <c r="AT129" s="16" t="s">
        <v>136</v>
      </c>
      <c r="AU129" s="16" t="s">
        <v>88</v>
      </c>
    </row>
    <row r="130" s="2" customFormat="1" ht="44.25" customHeight="1">
      <c r="A130" s="37"/>
      <c r="B130" s="38"/>
      <c r="C130" s="217" t="s">
        <v>145</v>
      </c>
      <c r="D130" s="217" t="s">
        <v>129</v>
      </c>
      <c r="E130" s="218" t="s">
        <v>200</v>
      </c>
      <c r="F130" s="219" t="s">
        <v>201</v>
      </c>
      <c r="G130" s="220" t="s">
        <v>179</v>
      </c>
      <c r="H130" s="221">
        <v>450</v>
      </c>
      <c r="I130" s="222"/>
      <c r="J130" s="223">
        <f>ROUND(I130*H130,2)</f>
        <v>0</v>
      </c>
      <c r="K130" s="219" t="s">
        <v>133</v>
      </c>
      <c r="L130" s="43"/>
      <c r="M130" s="224" t="s">
        <v>1</v>
      </c>
      <c r="N130" s="225" t="s">
        <v>43</v>
      </c>
      <c r="O130" s="90"/>
      <c r="P130" s="226">
        <f>O130*H130</f>
        <v>0</v>
      </c>
      <c r="Q130" s="226">
        <v>0</v>
      </c>
      <c r="R130" s="226">
        <f>Q130*H130</f>
        <v>0</v>
      </c>
      <c r="S130" s="226">
        <v>0</v>
      </c>
      <c r="T130" s="227">
        <f>S130*H130</f>
        <v>0</v>
      </c>
      <c r="U130" s="37"/>
      <c r="V130" s="37"/>
      <c r="W130" s="37"/>
      <c r="X130" s="37"/>
      <c r="Y130" s="37"/>
      <c r="Z130" s="37"/>
      <c r="AA130" s="37"/>
      <c r="AB130" s="37"/>
      <c r="AC130" s="37"/>
      <c r="AD130" s="37"/>
      <c r="AE130" s="37"/>
      <c r="AR130" s="228" t="s">
        <v>134</v>
      </c>
      <c r="AT130" s="228" t="s">
        <v>129</v>
      </c>
      <c r="AU130" s="228" t="s">
        <v>88</v>
      </c>
      <c r="AY130" s="16" t="s">
        <v>126</v>
      </c>
      <c r="BE130" s="229">
        <f>IF(N130="základní",J130,0)</f>
        <v>0</v>
      </c>
      <c r="BF130" s="229">
        <f>IF(N130="snížená",J130,0)</f>
        <v>0</v>
      </c>
      <c r="BG130" s="229">
        <f>IF(N130="zákl. přenesená",J130,0)</f>
        <v>0</v>
      </c>
      <c r="BH130" s="229">
        <f>IF(N130="sníž. přenesená",J130,0)</f>
        <v>0</v>
      </c>
      <c r="BI130" s="229">
        <f>IF(N130="nulová",J130,0)</f>
        <v>0</v>
      </c>
      <c r="BJ130" s="16" t="s">
        <v>86</v>
      </c>
      <c r="BK130" s="229">
        <f>ROUND(I130*H130,2)</f>
        <v>0</v>
      </c>
      <c r="BL130" s="16" t="s">
        <v>134</v>
      </c>
      <c r="BM130" s="228" t="s">
        <v>484</v>
      </c>
    </row>
    <row r="131" s="2" customFormat="1">
      <c r="A131" s="37"/>
      <c r="B131" s="38"/>
      <c r="C131" s="39"/>
      <c r="D131" s="230" t="s">
        <v>136</v>
      </c>
      <c r="E131" s="39"/>
      <c r="F131" s="231" t="s">
        <v>198</v>
      </c>
      <c r="G131" s="39"/>
      <c r="H131" s="39"/>
      <c r="I131" s="232"/>
      <c r="J131" s="39"/>
      <c r="K131" s="39"/>
      <c r="L131" s="43"/>
      <c r="M131" s="233"/>
      <c r="N131" s="234"/>
      <c r="O131" s="90"/>
      <c r="P131" s="90"/>
      <c r="Q131" s="90"/>
      <c r="R131" s="90"/>
      <c r="S131" s="90"/>
      <c r="T131" s="91"/>
      <c r="U131" s="37"/>
      <c r="V131" s="37"/>
      <c r="W131" s="37"/>
      <c r="X131" s="37"/>
      <c r="Y131" s="37"/>
      <c r="Z131" s="37"/>
      <c r="AA131" s="37"/>
      <c r="AB131" s="37"/>
      <c r="AC131" s="37"/>
      <c r="AD131" s="37"/>
      <c r="AE131" s="37"/>
      <c r="AT131" s="16" t="s">
        <v>136</v>
      </c>
      <c r="AU131" s="16" t="s">
        <v>88</v>
      </c>
    </row>
    <row r="132" s="13" customFormat="1">
      <c r="A132" s="13"/>
      <c r="B132" s="235"/>
      <c r="C132" s="236"/>
      <c r="D132" s="230" t="s">
        <v>138</v>
      </c>
      <c r="E132" s="236"/>
      <c r="F132" s="238" t="s">
        <v>485</v>
      </c>
      <c r="G132" s="236"/>
      <c r="H132" s="239">
        <v>450</v>
      </c>
      <c r="I132" s="240"/>
      <c r="J132" s="236"/>
      <c r="K132" s="236"/>
      <c r="L132" s="241"/>
      <c r="M132" s="242"/>
      <c r="N132" s="243"/>
      <c r="O132" s="243"/>
      <c r="P132" s="243"/>
      <c r="Q132" s="243"/>
      <c r="R132" s="243"/>
      <c r="S132" s="243"/>
      <c r="T132" s="244"/>
      <c r="U132" s="13"/>
      <c r="V132" s="13"/>
      <c r="W132" s="13"/>
      <c r="X132" s="13"/>
      <c r="Y132" s="13"/>
      <c r="Z132" s="13"/>
      <c r="AA132" s="13"/>
      <c r="AB132" s="13"/>
      <c r="AC132" s="13"/>
      <c r="AD132" s="13"/>
      <c r="AE132" s="13"/>
      <c r="AT132" s="245" t="s">
        <v>138</v>
      </c>
      <c r="AU132" s="245" t="s">
        <v>88</v>
      </c>
      <c r="AV132" s="13" t="s">
        <v>88</v>
      </c>
      <c r="AW132" s="13" t="s">
        <v>4</v>
      </c>
      <c r="AX132" s="13" t="s">
        <v>86</v>
      </c>
      <c r="AY132" s="245" t="s">
        <v>126</v>
      </c>
    </row>
    <row r="133" s="2" customFormat="1">
      <c r="A133" s="37"/>
      <c r="B133" s="38"/>
      <c r="C133" s="217" t="s">
        <v>134</v>
      </c>
      <c r="D133" s="217" t="s">
        <v>129</v>
      </c>
      <c r="E133" s="218" t="s">
        <v>205</v>
      </c>
      <c r="F133" s="219" t="s">
        <v>206</v>
      </c>
      <c r="G133" s="220" t="s">
        <v>132</v>
      </c>
      <c r="H133" s="221">
        <v>60</v>
      </c>
      <c r="I133" s="222"/>
      <c r="J133" s="223">
        <f>ROUND(I133*H133,2)</f>
        <v>0</v>
      </c>
      <c r="K133" s="219" t="s">
        <v>133</v>
      </c>
      <c r="L133" s="43"/>
      <c r="M133" s="224" t="s">
        <v>1</v>
      </c>
      <c r="N133" s="225" t="s">
        <v>43</v>
      </c>
      <c r="O133" s="90"/>
      <c r="P133" s="226">
        <f>O133*H133</f>
        <v>0</v>
      </c>
      <c r="Q133" s="226">
        <v>0</v>
      </c>
      <c r="R133" s="226">
        <f>Q133*H133</f>
        <v>0</v>
      </c>
      <c r="S133" s="226">
        <v>0</v>
      </c>
      <c r="T133" s="227">
        <f>S133*H133</f>
        <v>0</v>
      </c>
      <c r="U133" s="37"/>
      <c r="V133" s="37"/>
      <c r="W133" s="37"/>
      <c r="X133" s="37"/>
      <c r="Y133" s="37"/>
      <c r="Z133" s="37"/>
      <c r="AA133" s="37"/>
      <c r="AB133" s="37"/>
      <c r="AC133" s="37"/>
      <c r="AD133" s="37"/>
      <c r="AE133" s="37"/>
      <c r="AR133" s="228" t="s">
        <v>134</v>
      </c>
      <c r="AT133" s="228" t="s">
        <v>129</v>
      </c>
      <c r="AU133" s="228" t="s">
        <v>88</v>
      </c>
      <c r="AY133" s="16" t="s">
        <v>126</v>
      </c>
      <c r="BE133" s="229">
        <f>IF(N133="základní",J133,0)</f>
        <v>0</v>
      </c>
      <c r="BF133" s="229">
        <f>IF(N133="snížená",J133,0)</f>
        <v>0</v>
      </c>
      <c r="BG133" s="229">
        <f>IF(N133="zákl. přenesená",J133,0)</f>
        <v>0</v>
      </c>
      <c r="BH133" s="229">
        <f>IF(N133="sníž. přenesená",J133,0)</f>
        <v>0</v>
      </c>
      <c r="BI133" s="229">
        <f>IF(N133="nulová",J133,0)</f>
        <v>0</v>
      </c>
      <c r="BJ133" s="16" t="s">
        <v>86</v>
      </c>
      <c r="BK133" s="229">
        <f>ROUND(I133*H133,2)</f>
        <v>0</v>
      </c>
      <c r="BL133" s="16" t="s">
        <v>134</v>
      </c>
      <c r="BM133" s="228" t="s">
        <v>486</v>
      </c>
    </row>
    <row r="134" s="2" customFormat="1">
      <c r="A134" s="37"/>
      <c r="B134" s="38"/>
      <c r="C134" s="39"/>
      <c r="D134" s="230" t="s">
        <v>136</v>
      </c>
      <c r="E134" s="39"/>
      <c r="F134" s="231" t="s">
        <v>487</v>
      </c>
      <c r="G134" s="39"/>
      <c r="H134" s="39"/>
      <c r="I134" s="232"/>
      <c r="J134" s="39"/>
      <c r="K134" s="39"/>
      <c r="L134" s="43"/>
      <c r="M134" s="233"/>
      <c r="N134" s="234"/>
      <c r="O134" s="90"/>
      <c r="P134" s="90"/>
      <c r="Q134" s="90"/>
      <c r="R134" s="90"/>
      <c r="S134" s="90"/>
      <c r="T134" s="91"/>
      <c r="U134" s="37"/>
      <c r="V134" s="37"/>
      <c r="W134" s="37"/>
      <c r="X134" s="37"/>
      <c r="Y134" s="37"/>
      <c r="Z134" s="37"/>
      <c r="AA134" s="37"/>
      <c r="AB134" s="37"/>
      <c r="AC134" s="37"/>
      <c r="AD134" s="37"/>
      <c r="AE134" s="37"/>
      <c r="AT134" s="16" t="s">
        <v>136</v>
      </c>
      <c r="AU134" s="16" t="s">
        <v>88</v>
      </c>
    </row>
    <row r="135" s="12" customFormat="1" ht="22.8" customHeight="1">
      <c r="A135" s="12"/>
      <c r="B135" s="201"/>
      <c r="C135" s="202"/>
      <c r="D135" s="203" t="s">
        <v>77</v>
      </c>
      <c r="E135" s="215" t="s">
        <v>157</v>
      </c>
      <c r="F135" s="215" t="s">
        <v>231</v>
      </c>
      <c r="G135" s="202"/>
      <c r="H135" s="202"/>
      <c r="I135" s="205"/>
      <c r="J135" s="216">
        <f>BK135</f>
        <v>0</v>
      </c>
      <c r="K135" s="202"/>
      <c r="L135" s="207"/>
      <c r="M135" s="208"/>
      <c r="N135" s="209"/>
      <c r="O135" s="209"/>
      <c r="P135" s="210">
        <f>SUM(P136:P137)</f>
        <v>0</v>
      </c>
      <c r="Q135" s="209"/>
      <c r="R135" s="210">
        <f>SUM(R136:R137)</f>
        <v>0</v>
      </c>
      <c r="S135" s="209"/>
      <c r="T135" s="211">
        <f>SUM(T136:T137)</f>
        <v>0</v>
      </c>
      <c r="U135" s="12"/>
      <c r="V135" s="12"/>
      <c r="W135" s="12"/>
      <c r="X135" s="12"/>
      <c r="Y135" s="12"/>
      <c r="Z135" s="12"/>
      <c r="AA135" s="12"/>
      <c r="AB135" s="12"/>
      <c r="AC135" s="12"/>
      <c r="AD135" s="12"/>
      <c r="AE135" s="12"/>
      <c r="AR135" s="212" t="s">
        <v>86</v>
      </c>
      <c r="AT135" s="213" t="s">
        <v>77</v>
      </c>
      <c r="AU135" s="213" t="s">
        <v>86</v>
      </c>
      <c r="AY135" s="212" t="s">
        <v>126</v>
      </c>
      <c r="BK135" s="214">
        <f>SUM(BK136:BK137)</f>
        <v>0</v>
      </c>
    </row>
    <row r="136" s="2" customFormat="1" ht="16.5" customHeight="1">
      <c r="A136" s="37"/>
      <c r="B136" s="38"/>
      <c r="C136" s="217" t="s">
        <v>157</v>
      </c>
      <c r="D136" s="217" t="s">
        <v>129</v>
      </c>
      <c r="E136" s="218" t="s">
        <v>488</v>
      </c>
      <c r="F136" s="219" t="s">
        <v>489</v>
      </c>
      <c r="G136" s="220" t="s">
        <v>132</v>
      </c>
      <c r="H136" s="221">
        <v>120</v>
      </c>
      <c r="I136" s="222"/>
      <c r="J136" s="223">
        <f>ROUND(I136*H136,2)</f>
        <v>0</v>
      </c>
      <c r="K136" s="219" t="s">
        <v>133</v>
      </c>
      <c r="L136" s="43"/>
      <c r="M136" s="224" t="s">
        <v>1</v>
      </c>
      <c r="N136" s="225" t="s">
        <v>43</v>
      </c>
      <c r="O136" s="90"/>
      <c r="P136" s="226">
        <f>O136*H136</f>
        <v>0</v>
      </c>
      <c r="Q136" s="226">
        <v>0</v>
      </c>
      <c r="R136" s="226">
        <f>Q136*H136</f>
        <v>0</v>
      </c>
      <c r="S136" s="226">
        <v>0</v>
      </c>
      <c r="T136" s="227">
        <f>S136*H136</f>
        <v>0</v>
      </c>
      <c r="U136" s="37"/>
      <c r="V136" s="37"/>
      <c r="W136" s="37"/>
      <c r="X136" s="37"/>
      <c r="Y136" s="37"/>
      <c r="Z136" s="37"/>
      <c r="AA136" s="37"/>
      <c r="AB136" s="37"/>
      <c r="AC136" s="37"/>
      <c r="AD136" s="37"/>
      <c r="AE136" s="37"/>
      <c r="AR136" s="228" t="s">
        <v>134</v>
      </c>
      <c r="AT136" s="228" t="s">
        <v>129</v>
      </c>
      <c r="AU136" s="228" t="s">
        <v>88</v>
      </c>
      <c r="AY136" s="16" t="s">
        <v>126</v>
      </c>
      <c r="BE136" s="229">
        <f>IF(N136="základní",J136,0)</f>
        <v>0</v>
      </c>
      <c r="BF136" s="229">
        <f>IF(N136="snížená",J136,0)</f>
        <v>0</v>
      </c>
      <c r="BG136" s="229">
        <f>IF(N136="zákl. přenesená",J136,0)</f>
        <v>0</v>
      </c>
      <c r="BH136" s="229">
        <f>IF(N136="sníž. přenesená",J136,0)</f>
        <v>0</v>
      </c>
      <c r="BI136" s="229">
        <f>IF(N136="nulová",J136,0)</f>
        <v>0</v>
      </c>
      <c r="BJ136" s="16" t="s">
        <v>86</v>
      </c>
      <c r="BK136" s="229">
        <f>ROUND(I136*H136,2)</f>
        <v>0</v>
      </c>
      <c r="BL136" s="16" t="s">
        <v>134</v>
      </c>
      <c r="BM136" s="228" t="s">
        <v>490</v>
      </c>
    </row>
    <row r="137" s="13" customFormat="1">
      <c r="A137" s="13"/>
      <c r="B137" s="235"/>
      <c r="C137" s="236"/>
      <c r="D137" s="230" t="s">
        <v>138</v>
      </c>
      <c r="E137" s="237" t="s">
        <v>1</v>
      </c>
      <c r="F137" s="238" t="s">
        <v>491</v>
      </c>
      <c r="G137" s="236"/>
      <c r="H137" s="239">
        <v>120</v>
      </c>
      <c r="I137" s="240"/>
      <c r="J137" s="236"/>
      <c r="K137" s="236"/>
      <c r="L137" s="241"/>
      <c r="M137" s="242"/>
      <c r="N137" s="243"/>
      <c r="O137" s="243"/>
      <c r="P137" s="243"/>
      <c r="Q137" s="243"/>
      <c r="R137" s="243"/>
      <c r="S137" s="243"/>
      <c r="T137" s="244"/>
      <c r="U137" s="13"/>
      <c r="V137" s="13"/>
      <c r="W137" s="13"/>
      <c r="X137" s="13"/>
      <c r="Y137" s="13"/>
      <c r="Z137" s="13"/>
      <c r="AA137" s="13"/>
      <c r="AB137" s="13"/>
      <c r="AC137" s="13"/>
      <c r="AD137" s="13"/>
      <c r="AE137" s="13"/>
      <c r="AT137" s="245" t="s">
        <v>138</v>
      </c>
      <c r="AU137" s="245" t="s">
        <v>88</v>
      </c>
      <c r="AV137" s="13" t="s">
        <v>88</v>
      </c>
      <c r="AW137" s="13" t="s">
        <v>36</v>
      </c>
      <c r="AX137" s="13" t="s">
        <v>86</v>
      </c>
      <c r="AY137" s="245" t="s">
        <v>126</v>
      </c>
    </row>
    <row r="138" s="12" customFormat="1" ht="22.8" customHeight="1">
      <c r="A138" s="12"/>
      <c r="B138" s="201"/>
      <c r="C138" s="202"/>
      <c r="D138" s="203" t="s">
        <v>77</v>
      </c>
      <c r="E138" s="215" t="s">
        <v>176</v>
      </c>
      <c r="F138" s="215" t="s">
        <v>339</v>
      </c>
      <c r="G138" s="202"/>
      <c r="H138" s="202"/>
      <c r="I138" s="205"/>
      <c r="J138" s="216">
        <f>BK138</f>
        <v>0</v>
      </c>
      <c r="K138" s="202"/>
      <c r="L138" s="207"/>
      <c r="M138" s="208"/>
      <c r="N138" s="209"/>
      <c r="O138" s="209"/>
      <c r="P138" s="210">
        <f>SUM(P139:P141)</f>
        <v>0</v>
      </c>
      <c r="Q138" s="209"/>
      <c r="R138" s="210">
        <f>SUM(R139:R141)</f>
        <v>0.06480000000000001</v>
      </c>
      <c r="S138" s="209"/>
      <c r="T138" s="211">
        <f>SUM(T139:T141)</f>
        <v>0</v>
      </c>
      <c r="U138" s="12"/>
      <c r="V138" s="12"/>
      <c r="W138" s="12"/>
      <c r="X138" s="12"/>
      <c r="Y138" s="12"/>
      <c r="Z138" s="12"/>
      <c r="AA138" s="12"/>
      <c r="AB138" s="12"/>
      <c r="AC138" s="12"/>
      <c r="AD138" s="12"/>
      <c r="AE138" s="12"/>
      <c r="AR138" s="212" t="s">
        <v>86</v>
      </c>
      <c r="AT138" s="213" t="s">
        <v>77</v>
      </c>
      <c r="AU138" s="213" t="s">
        <v>86</v>
      </c>
      <c r="AY138" s="212" t="s">
        <v>126</v>
      </c>
      <c r="BK138" s="214">
        <f>SUM(BK139:BK141)</f>
        <v>0</v>
      </c>
    </row>
    <row r="139" s="2" customFormat="1">
      <c r="A139" s="37"/>
      <c r="B139" s="38"/>
      <c r="C139" s="217" t="s">
        <v>164</v>
      </c>
      <c r="D139" s="217" t="s">
        <v>129</v>
      </c>
      <c r="E139" s="218" t="s">
        <v>492</v>
      </c>
      <c r="F139" s="219" t="s">
        <v>493</v>
      </c>
      <c r="G139" s="220" t="s">
        <v>132</v>
      </c>
      <c r="H139" s="221">
        <v>180</v>
      </c>
      <c r="I139" s="222"/>
      <c r="J139" s="223">
        <f>ROUND(I139*H139,2)</f>
        <v>0</v>
      </c>
      <c r="K139" s="219" t="s">
        <v>133</v>
      </c>
      <c r="L139" s="43"/>
      <c r="M139" s="224" t="s">
        <v>1</v>
      </c>
      <c r="N139" s="225" t="s">
        <v>43</v>
      </c>
      <c r="O139" s="90"/>
      <c r="P139" s="226">
        <f>O139*H139</f>
        <v>0</v>
      </c>
      <c r="Q139" s="226">
        <v>0.00036000000000000002</v>
      </c>
      <c r="R139" s="226">
        <f>Q139*H139</f>
        <v>0.06480000000000001</v>
      </c>
      <c r="S139" s="226">
        <v>0</v>
      </c>
      <c r="T139" s="227">
        <f>S139*H139</f>
        <v>0</v>
      </c>
      <c r="U139" s="37"/>
      <c r="V139" s="37"/>
      <c r="W139" s="37"/>
      <c r="X139" s="37"/>
      <c r="Y139" s="37"/>
      <c r="Z139" s="37"/>
      <c r="AA139" s="37"/>
      <c r="AB139" s="37"/>
      <c r="AC139" s="37"/>
      <c r="AD139" s="37"/>
      <c r="AE139" s="37"/>
      <c r="AR139" s="228" t="s">
        <v>134</v>
      </c>
      <c r="AT139" s="228" t="s">
        <v>129</v>
      </c>
      <c r="AU139" s="228" t="s">
        <v>88</v>
      </c>
      <c r="AY139" s="16" t="s">
        <v>126</v>
      </c>
      <c r="BE139" s="229">
        <f>IF(N139="základní",J139,0)</f>
        <v>0</v>
      </c>
      <c r="BF139" s="229">
        <f>IF(N139="snížená",J139,0)</f>
        <v>0</v>
      </c>
      <c r="BG139" s="229">
        <f>IF(N139="zákl. přenesená",J139,0)</f>
        <v>0</v>
      </c>
      <c r="BH139" s="229">
        <f>IF(N139="sníž. přenesená",J139,0)</f>
        <v>0</v>
      </c>
      <c r="BI139" s="229">
        <f>IF(N139="nulová",J139,0)</f>
        <v>0</v>
      </c>
      <c r="BJ139" s="16" t="s">
        <v>86</v>
      </c>
      <c r="BK139" s="229">
        <f>ROUND(I139*H139,2)</f>
        <v>0</v>
      </c>
      <c r="BL139" s="16" t="s">
        <v>134</v>
      </c>
      <c r="BM139" s="228" t="s">
        <v>494</v>
      </c>
    </row>
    <row r="140" s="2" customFormat="1">
      <c r="A140" s="37"/>
      <c r="B140" s="38"/>
      <c r="C140" s="39"/>
      <c r="D140" s="230" t="s">
        <v>136</v>
      </c>
      <c r="E140" s="39"/>
      <c r="F140" s="231" t="s">
        <v>495</v>
      </c>
      <c r="G140" s="39"/>
      <c r="H140" s="39"/>
      <c r="I140" s="232"/>
      <c r="J140" s="39"/>
      <c r="K140" s="39"/>
      <c r="L140" s="43"/>
      <c r="M140" s="233"/>
      <c r="N140" s="234"/>
      <c r="O140" s="90"/>
      <c r="P140" s="90"/>
      <c r="Q140" s="90"/>
      <c r="R140" s="90"/>
      <c r="S140" s="90"/>
      <c r="T140" s="91"/>
      <c r="U140" s="37"/>
      <c r="V140" s="37"/>
      <c r="W140" s="37"/>
      <c r="X140" s="37"/>
      <c r="Y140" s="37"/>
      <c r="Z140" s="37"/>
      <c r="AA140" s="37"/>
      <c r="AB140" s="37"/>
      <c r="AC140" s="37"/>
      <c r="AD140" s="37"/>
      <c r="AE140" s="37"/>
      <c r="AT140" s="16" t="s">
        <v>136</v>
      </c>
      <c r="AU140" s="16" t="s">
        <v>88</v>
      </c>
    </row>
    <row r="141" s="13" customFormat="1">
      <c r="A141" s="13"/>
      <c r="B141" s="235"/>
      <c r="C141" s="236"/>
      <c r="D141" s="230" t="s">
        <v>138</v>
      </c>
      <c r="E141" s="237" t="s">
        <v>1</v>
      </c>
      <c r="F141" s="238" t="s">
        <v>496</v>
      </c>
      <c r="G141" s="236"/>
      <c r="H141" s="239">
        <v>180</v>
      </c>
      <c r="I141" s="240"/>
      <c r="J141" s="236"/>
      <c r="K141" s="236"/>
      <c r="L141" s="241"/>
      <c r="M141" s="242"/>
      <c r="N141" s="243"/>
      <c r="O141" s="243"/>
      <c r="P141" s="243"/>
      <c r="Q141" s="243"/>
      <c r="R141" s="243"/>
      <c r="S141" s="243"/>
      <c r="T141" s="244"/>
      <c r="U141" s="13"/>
      <c r="V141" s="13"/>
      <c r="W141" s="13"/>
      <c r="X141" s="13"/>
      <c r="Y141" s="13"/>
      <c r="Z141" s="13"/>
      <c r="AA141" s="13"/>
      <c r="AB141" s="13"/>
      <c r="AC141" s="13"/>
      <c r="AD141" s="13"/>
      <c r="AE141" s="13"/>
      <c r="AT141" s="245" t="s">
        <v>138</v>
      </c>
      <c r="AU141" s="245" t="s">
        <v>88</v>
      </c>
      <c r="AV141" s="13" t="s">
        <v>88</v>
      </c>
      <c r="AW141" s="13" t="s">
        <v>36</v>
      </c>
      <c r="AX141" s="13" t="s">
        <v>86</v>
      </c>
      <c r="AY141" s="245" t="s">
        <v>126</v>
      </c>
    </row>
    <row r="142" s="12" customFormat="1" ht="22.8" customHeight="1">
      <c r="A142" s="12"/>
      <c r="B142" s="201"/>
      <c r="C142" s="202"/>
      <c r="D142" s="203" t="s">
        <v>77</v>
      </c>
      <c r="E142" s="215" t="s">
        <v>426</v>
      </c>
      <c r="F142" s="215" t="s">
        <v>427</v>
      </c>
      <c r="G142" s="202"/>
      <c r="H142" s="202"/>
      <c r="I142" s="205"/>
      <c r="J142" s="216">
        <f>BK142</f>
        <v>0</v>
      </c>
      <c r="K142" s="202"/>
      <c r="L142" s="207"/>
      <c r="M142" s="208"/>
      <c r="N142" s="209"/>
      <c r="O142" s="209"/>
      <c r="P142" s="210">
        <f>SUM(P143:P145)</f>
        <v>0</v>
      </c>
      <c r="Q142" s="209"/>
      <c r="R142" s="210">
        <f>SUM(R143:R145)</f>
        <v>0</v>
      </c>
      <c r="S142" s="209"/>
      <c r="T142" s="211">
        <f>SUM(T143:T145)</f>
        <v>0</v>
      </c>
      <c r="U142" s="12"/>
      <c r="V142" s="12"/>
      <c r="W142" s="12"/>
      <c r="X142" s="12"/>
      <c r="Y142" s="12"/>
      <c r="Z142" s="12"/>
      <c r="AA142" s="12"/>
      <c r="AB142" s="12"/>
      <c r="AC142" s="12"/>
      <c r="AD142" s="12"/>
      <c r="AE142" s="12"/>
      <c r="AR142" s="212" t="s">
        <v>86</v>
      </c>
      <c r="AT142" s="213" t="s">
        <v>77</v>
      </c>
      <c r="AU142" s="213" t="s">
        <v>86</v>
      </c>
      <c r="AY142" s="212" t="s">
        <v>126</v>
      </c>
      <c r="BK142" s="214">
        <f>SUM(BK143:BK145)</f>
        <v>0</v>
      </c>
    </row>
    <row r="143" s="2" customFormat="1" ht="44.25" customHeight="1">
      <c r="A143" s="37"/>
      <c r="B143" s="38"/>
      <c r="C143" s="217" t="s">
        <v>128</v>
      </c>
      <c r="D143" s="217" t="s">
        <v>129</v>
      </c>
      <c r="E143" s="218" t="s">
        <v>453</v>
      </c>
      <c r="F143" s="219" t="s">
        <v>454</v>
      </c>
      <c r="G143" s="220" t="s">
        <v>431</v>
      </c>
      <c r="H143" s="221">
        <v>54</v>
      </c>
      <c r="I143" s="222"/>
      <c r="J143" s="223">
        <f>ROUND(I143*H143,2)</f>
        <v>0</v>
      </c>
      <c r="K143" s="219" t="s">
        <v>133</v>
      </c>
      <c r="L143" s="43"/>
      <c r="M143" s="224" t="s">
        <v>1</v>
      </c>
      <c r="N143" s="225" t="s">
        <v>43</v>
      </c>
      <c r="O143" s="90"/>
      <c r="P143" s="226">
        <f>O143*H143</f>
        <v>0</v>
      </c>
      <c r="Q143" s="226">
        <v>0</v>
      </c>
      <c r="R143" s="226">
        <f>Q143*H143</f>
        <v>0</v>
      </c>
      <c r="S143" s="226">
        <v>0</v>
      </c>
      <c r="T143" s="227">
        <f>S143*H143</f>
        <v>0</v>
      </c>
      <c r="U143" s="37"/>
      <c r="V143" s="37"/>
      <c r="W143" s="37"/>
      <c r="X143" s="37"/>
      <c r="Y143" s="37"/>
      <c r="Z143" s="37"/>
      <c r="AA143" s="37"/>
      <c r="AB143" s="37"/>
      <c r="AC143" s="37"/>
      <c r="AD143" s="37"/>
      <c r="AE143" s="37"/>
      <c r="AR143" s="228" t="s">
        <v>134</v>
      </c>
      <c r="AT143" s="228" t="s">
        <v>129</v>
      </c>
      <c r="AU143" s="228" t="s">
        <v>88</v>
      </c>
      <c r="AY143" s="16" t="s">
        <v>126</v>
      </c>
      <c r="BE143" s="229">
        <f>IF(N143="základní",J143,0)</f>
        <v>0</v>
      </c>
      <c r="BF143" s="229">
        <f>IF(N143="snížená",J143,0)</f>
        <v>0</v>
      </c>
      <c r="BG143" s="229">
        <f>IF(N143="zákl. přenesená",J143,0)</f>
        <v>0</v>
      </c>
      <c r="BH143" s="229">
        <f>IF(N143="sníž. přenesená",J143,0)</f>
        <v>0</v>
      </c>
      <c r="BI143" s="229">
        <f>IF(N143="nulová",J143,0)</f>
        <v>0</v>
      </c>
      <c r="BJ143" s="16" t="s">
        <v>86</v>
      </c>
      <c r="BK143" s="229">
        <f>ROUND(I143*H143,2)</f>
        <v>0</v>
      </c>
      <c r="BL143" s="16" t="s">
        <v>134</v>
      </c>
      <c r="BM143" s="228" t="s">
        <v>497</v>
      </c>
    </row>
    <row r="144" s="2" customFormat="1">
      <c r="A144" s="37"/>
      <c r="B144" s="38"/>
      <c r="C144" s="39"/>
      <c r="D144" s="230" t="s">
        <v>136</v>
      </c>
      <c r="E144" s="39"/>
      <c r="F144" s="231" t="s">
        <v>447</v>
      </c>
      <c r="G144" s="39"/>
      <c r="H144" s="39"/>
      <c r="I144" s="232"/>
      <c r="J144" s="39"/>
      <c r="K144" s="39"/>
      <c r="L144" s="43"/>
      <c r="M144" s="233"/>
      <c r="N144" s="234"/>
      <c r="O144" s="90"/>
      <c r="P144" s="90"/>
      <c r="Q144" s="90"/>
      <c r="R144" s="90"/>
      <c r="S144" s="90"/>
      <c r="T144" s="91"/>
      <c r="U144" s="37"/>
      <c r="V144" s="37"/>
      <c r="W144" s="37"/>
      <c r="X144" s="37"/>
      <c r="Y144" s="37"/>
      <c r="Z144" s="37"/>
      <c r="AA144" s="37"/>
      <c r="AB144" s="37"/>
      <c r="AC144" s="37"/>
      <c r="AD144" s="37"/>
      <c r="AE144" s="37"/>
      <c r="AT144" s="16" t="s">
        <v>136</v>
      </c>
      <c r="AU144" s="16" t="s">
        <v>88</v>
      </c>
    </row>
    <row r="145" s="13" customFormat="1">
      <c r="A145" s="13"/>
      <c r="B145" s="235"/>
      <c r="C145" s="236"/>
      <c r="D145" s="230" t="s">
        <v>138</v>
      </c>
      <c r="E145" s="237" t="s">
        <v>1</v>
      </c>
      <c r="F145" s="238" t="s">
        <v>498</v>
      </c>
      <c r="G145" s="236"/>
      <c r="H145" s="239">
        <v>54</v>
      </c>
      <c r="I145" s="240"/>
      <c r="J145" s="236"/>
      <c r="K145" s="236"/>
      <c r="L145" s="241"/>
      <c r="M145" s="242"/>
      <c r="N145" s="243"/>
      <c r="O145" s="243"/>
      <c r="P145" s="243"/>
      <c r="Q145" s="243"/>
      <c r="R145" s="243"/>
      <c r="S145" s="243"/>
      <c r="T145" s="244"/>
      <c r="U145" s="13"/>
      <c r="V145" s="13"/>
      <c r="W145" s="13"/>
      <c r="X145" s="13"/>
      <c r="Y145" s="13"/>
      <c r="Z145" s="13"/>
      <c r="AA145" s="13"/>
      <c r="AB145" s="13"/>
      <c r="AC145" s="13"/>
      <c r="AD145" s="13"/>
      <c r="AE145" s="13"/>
      <c r="AT145" s="245" t="s">
        <v>138</v>
      </c>
      <c r="AU145" s="245" t="s">
        <v>88</v>
      </c>
      <c r="AV145" s="13" t="s">
        <v>88</v>
      </c>
      <c r="AW145" s="13" t="s">
        <v>36</v>
      </c>
      <c r="AX145" s="13" t="s">
        <v>86</v>
      </c>
      <c r="AY145" s="245" t="s">
        <v>126</v>
      </c>
    </row>
    <row r="146" s="12" customFormat="1" ht="22.8" customHeight="1">
      <c r="A146" s="12"/>
      <c r="B146" s="201"/>
      <c r="C146" s="202"/>
      <c r="D146" s="203" t="s">
        <v>77</v>
      </c>
      <c r="E146" s="215" t="s">
        <v>462</v>
      </c>
      <c r="F146" s="215" t="s">
        <v>463</v>
      </c>
      <c r="G146" s="202"/>
      <c r="H146" s="202"/>
      <c r="I146" s="205"/>
      <c r="J146" s="216">
        <f>BK146</f>
        <v>0</v>
      </c>
      <c r="K146" s="202"/>
      <c r="L146" s="207"/>
      <c r="M146" s="208"/>
      <c r="N146" s="209"/>
      <c r="O146" s="209"/>
      <c r="P146" s="210">
        <f>SUM(P147:P153)</f>
        <v>0</v>
      </c>
      <c r="Q146" s="209"/>
      <c r="R146" s="210">
        <f>SUM(R147:R153)</f>
        <v>0</v>
      </c>
      <c r="S146" s="209"/>
      <c r="T146" s="211">
        <f>SUM(T147:T153)</f>
        <v>0</v>
      </c>
      <c r="U146" s="12"/>
      <c r="V146" s="12"/>
      <c r="W146" s="12"/>
      <c r="X146" s="12"/>
      <c r="Y146" s="12"/>
      <c r="Z146" s="12"/>
      <c r="AA146" s="12"/>
      <c r="AB146" s="12"/>
      <c r="AC146" s="12"/>
      <c r="AD146" s="12"/>
      <c r="AE146" s="12"/>
      <c r="AR146" s="212" t="s">
        <v>86</v>
      </c>
      <c r="AT146" s="213" t="s">
        <v>77</v>
      </c>
      <c r="AU146" s="213" t="s">
        <v>86</v>
      </c>
      <c r="AY146" s="212" t="s">
        <v>126</v>
      </c>
      <c r="BK146" s="214">
        <f>SUM(BK147:BK153)</f>
        <v>0</v>
      </c>
    </row>
    <row r="147" s="2" customFormat="1" ht="33" customHeight="1">
      <c r="A147" s="37"/>
      <c r="B147" s="38"/>
      <c r="C147" s="217" t="s">
        <v>168</v>
      </c>
      <c r="D147" s="217" t="s">
        <v>129</v>
      </c>
      <c r="E147" s="218" t="s">
        <v>465</v>
      </c>
      <c r="F147" s="219" t="s">
        <v>466</v>
      </c>
      <c r="G147" s="220" t="s">
        <v>431</v>
      </c>
      <c r="H147" s="221">
        <v>0.065000000000000002</v>
      </c>
      <c r="I147" s="222"/>
      <c r="J147" s="223">
        <f>ROUND(I147*H147,2)</f>
        <v>0</v>
      </c>
      <c r="K147" s="219" t="s">
        <v>133</v>
      </c>
      <c r="L147" s="43"/>
      <c r="M147" s="224" t="s">
        <v>1</v>
      </c>
      <c r="N147" s="225" t="s">
        <v>43</v>
      </c>
      <c r="O147" s="90"/>
      <c r="P147" s="226">
        <f>O147*H147</f>
        <v>0</v>
      </c>
      <c r="Q147" s="226">
        <v>0</v>
      </c>
      <c r="R147" s="226">
        <f>Q147*H147</f>
        <v>0</v>
      </c>
      <c r="S147" s="226">
        <v>0</v>
      </c>
      <c r="T147" s="227">
        <f>S147*H147</f>
        <v>0</v>
      </c>
      <c r="U147" s="37"/>
      <c r="V147" s="37"/>
      <c r="W147" s="37"/>
      <c r="X147" s="37"/>
      <c r="Y147" s="37"/>
      <c r="Z147" s="37"/>
      <c r="AA147" s="37"/>
      <c r="AB147" s="37"/>
      <c r="AC147" s="37"/>
      <c r="AD147" s="37"/>
      <c r="AE147" s="37"/>
      <c r="AR147" s="228" t="s">
        <v>134</v>
      </c>
      <c r="AT147" s="228" t="s">
        <v>129</v>
      </c>
      <c r="AU147" s="228" t="s">
        <v>88</v>
      </c>
      <c r="AY147" s="16" t="s">
        <v>126</v>
      </c>
      <c r="BE147" s="229">
        <f>IF(N147="základní",J147,0)</f>
        <v>0</v>
      </c>
      <c r="BF147" s="229">
        <f>IF(N147="snížená",J147,0)</f>
        <v>0</v>
      </c>
      <c r="BG147" s="229">
        <f>IF(N147="zákl. přenesená",J147,0)</f>
        <v>0</v>
      </c>
      <c r="BH147" s="229">
        <f>IF(N147="sníž. přenesená",J147,0)</f>
        <v>0</v>
      </c>
      <c r="BI147" s="229">
        <f>IF(N147="nulová",J147,0)</f>
        <v>0</v>
      </c>
      <c r="BJ147" s="16" t="s">
        <v>86</v>
      </c>
      <c r="BK147" s="229">
        <f>ROUND(I147*H147,2)</f>
        <v>0</v>
      </c>
      <c r="BL147" s="16" t="s">
        <v>134</v>
      </c>
      <c r="BM147" s="228" t="s">
        <v>499</v>
      </c>
    </row>
    <row r="148" s="2" customFormat="1">
      <c r="A148" s="37"/>
      <c r="B148" s="38"/>
      <c r="C148" s="39"/>
      <c r="D148" s="230" t="s">
        <v>136</v>
      </c>
      <c r="E148" s="39"/>
      <c r="F148" s="231" t="s">
        <v>468</v>
      </c>
      <c r="G148" s="39"/>
      <c r="H148" s="39"/>
      <c r="I148" s="232"/>
      <c r="J148" s="39"/>
      <c r="K148" s="39"/>
      <c r="L148" s="43"/>
      <c r="M148" s="233"/>
      <c r="N148" s="234"/>
      <c r="O148" s="90"/>
      <c r="P148" s="90"/>
      <c r="Q148" s="90"/>
      <c r="R148" s="90"/>
      <c r="S148" s="90"/>
      <c r="T148" s="91"/>
      <c r="U148" s="37"/>
      <c r="V148" s="37"/>
      <c r="W148" s="37"/>
      <c r="X148" s="37"/>
      <c r="Y148" s="37"/>
      <c r="Z148" s="37"/>
      <c r="AA148" s="37"/>
      <c r="AB148" s="37"/>
      <c r="AC148" s="37"/>
      <c r="AD148" s="37"/>
      <c r="AE148" s="37"/>
      <c r="AT148" s="16" t="s">
        <v>136</v>
      </c>
      <c r="AU148" s="16" t="s">
        <v>88</v>
      </c>
    </row>
    <row r="149" s="2" customFormat="1" ht="33" customHeight="1">
      <c r="A149" s="37"/>
      <c r="B149" s="38"/>
      <c r="C149" s="217" t="s">
        <v>176</v>
      </c>
      <c r="D149" s="217" t="s">
        <v>129</v>
      </c>
      <c r="E149" s="218" t="s">
        <v>470</v>
      </c>
      <c r="F149" s="219" t="s">
        <v>471</v>
      </c>
      <c r="G149" s="220" t="s">
        <v>431</v>
      </c>
      <c r="H149" s="221">
        <v>0.065000000000000002</v>
      </c>
      <c r="I149" s="222"/>
      <c r="J149" s="223">
        <f>ROUND(I149*H149,2)</f>
        <v>0</v>
      </c>
      <c r="K149" s="219" t="s">
        <v>133</v>
      </c>
      <c r="L149" s="43"/>
      <c r="M149" s="224" t="s">
        <v>1</v>
      </c>
      <c r="N149" s="225" t="s">
        <v>43</v>
      </c>
      <c r="O149" s="90"/>
      <c r="P149" s="226">
        <f>O149*H149</f>
        <v>0</v>
      </c>
      <c r="Q149" s="226">
        <v>0</v>
      </c>
      <c r="R149" s="226">
        <f>Q149*H149</f>
        <v>0</v>
      </c>
      <c r="S149" s="226">
        <v>0</v>
      </c>
      <c r="T149" s="227">
        <f>S149*H149</f>
        <v>0</v>
      </c>
      <c r="U149" s="37"/>
      <c r="V149" s="37"/>
      <c r="W149" s="37"/>
      <c r="X149" s="37"/>
      <c r="Y149" s="37"/>
      <c r="Z149" s="37"/>
      <c r="AA149" s="37"/>
      <c r="AB149" s="37"/>
      <c r="AC149" s="37"/>
      <c r="AD149" s="37"/>
      <c r="AE149" s="37"/>
      <c r="AR149" s="228" t="s">
        <v>134</v>
      </c>
      <c r="AT149" s="228" t="s">
        <v>129</v>
      </c>
      <c r="AU149" s="228" t="s">
        <v>88</v>
      </c>
      <c r="AY149" s="16" t="s">
        <v>126</v>
      </c>
      <c r="BE149" s="229">
        <f>IF(N149="základní",J149,0)</f>
        <v>0</v>
      </c>
      <c r="BF149" s="229">
        <f>IF(N149="snížená",J149,0)</f>
        <v>0</v>
      </c>
      <c r="BG149" s="229">
        <f>IF(N149="zákl. přenesená",J149,0)</f>
        <v>0</v>
      </c>
      <c r="BH149" s="229">
        <f>IF(N149="sníž. přenesená",J149,0)</f>
        <v>0</v>
      </c>
      <c r="BI149" s="229">
        <f>IF(N149="nulová",J149,0)</f>
        <v>0</v>
      </c>
      <c r="BJ149" s="16" t="s">
        <v>86</v>
      </c>
      <c r="BK149" s="229">
        <f>ROUND(I149*H149,2)</f>
        <v>0</v>
      </c>
      <c r="BL149" s="16" t="s">
        <v>134</v>
      </c>
      <c r="BM149" s="228" t="s">
        <v>500</v>
      </c>
    </row>
    <row r="150" s="2" customFormat="1">
      <c r="A150" s="37"/>
      <c r="B150" s="38"/>
      <c r="C150" s="39"/>
      <c r="D150" s="230" t="s">
        <v>136</v>
      </c>
      <c r="E150" s="39"/>
      <c r="F150" s="231" t="s">
        <v>468</v>
      </c>
      <c r="G150" s="39"/>
      <c r="H150" s="39"/>
      <c r="I150" s="232"/>
      <c r="J150" s="39"/>
      <c r="K150" s="39"/>
      <c r="L150" s="43"/>
      <c r="M150" s="233"/>
      <c r="N150" s="234"/>
      <c r="O150" s="90"/>
      <c r="P150" s="90"/>
      <c r="Q150" s="90"/>
      <c r="R150" s="90"/>
      <c r="S150" s="90"/>
      <c r="T150" s="91"/>
      <c r="U150" s="37"/>
      <c r="V150" s="37"/>
      <c r="W150" s="37"/>
      <c r="X150" s="37"/>
      <c r="Y150" s="37"/>
      <c r="Z150" s="37"/>
      <c r="AA150" s="37"/>
      <c r="AB150" s="37"/>
      <c r="AC150" s="37"/>
      <c r="AD150" s="37"/>
      <c r="AE150" s="37"/>
      <c r="AT150" s="16" t="s">
        <v>136</v>
      </c>
      <c r="AU150" s="16" t="s">
        <v>88</v>
      </c>
    </row>
    <row r="151" s="2" customFormat="1">
      <c r="A151" s="37"/>
      <c r="B151" s="38"/>
      <c r="C151" s="217" t="s">
        <v>194</v>
      </c>
      <c r="D151" s="217" t="s">
        <v>129</v>
      </c>
      <c r="E151" s="218" t="s">
        <v>474</v>
      </c>
      <c r="F151" s="219" t="s">
        <v>475</v>
      </c>
      <c r="G151" s="220" t="s">
        <v>431</v>
      </c>
      <c r="H151" s="221">
        <v>0.26000000000000001</v>
      </c>
      <c r="I151" s="222"/>
      <c r="J151" s="223">
        <f>ROUND(I151*H151,2)</f>
        <v>0</v>
      </c>
      <c r="K151" s="219" t="s">
        <v>133</v>
      </c>
      <c r="L151" s="43"/>
      <c r="M151" s="224" t="s">
        <v>1</v>
      </c>
      <c r="N151" s="225" t="s">
        <v>43</v>
      </c>
      <c r="O151" s="90"/>
      <c r="P151" s="226">
        <f>O151*H151</f>
        <v>0</v>
      </c>
      <c r="Q151" s="226">
        <v>0</v>
      </c>
      <c r="R151" s="226">
        <f>Q151*H151</f>
        <v>0</v>
      </c>
      <c r="S151" s="226">
        <v>0</v>
      </c>
      <c r="T151" s="227">
        <f>S151*H151</f>
        <v>0</v>
      </c>
      <c r="U151" s="37"/>
      <c r="V151" s="37"/>
      <c r="W151" s="37"/>
      <c r="X151" s="37"/>
      <c r="Y151" s="37"/>
      <c r="Z151" s="37"/>
      <c r="AA151" s="37"/>
      <c r="AB151" s="37"/>
      <c r="AC151" s="37"/>
      <c r="AD151" s="37"/>
      <c r="AE151" s="37"/>
      <c r="AR151" s="228" t="s">
        <v>134</v>
      </c>
      <c r="AT151" s="228" t="s">
        <v>129</v>
      </c>
      <c r="AU151" s="228" t="s">
        <v>88</v>
      </c>
      <c r="AY151" s="16" t="s">
        <v>126</v>
      </c>
      <c r="BE151" s="229">
        <f>IF(N151="základní",J151,0)</f>
        <v>0</v>
      </c>
      <c r="BF151" s="229">
        <f>IF(N151="snížená",J151,0)</f>
        <v>0</v>
      </c>
      <c r="BG151" s="229">
        <f>IF(N151="zákl. přenesená",J151,0)</f>
        <v>0</v>
      </c>
      <c r="BH151" s="229">
        <f>IF(N151="sníž. přenesená",J151,0)</f>
        <v>0</v>
      </c>
      <c r="BI151" s="229">
        <f>IF(N151="nulová",J151,0)</f>
        <v>0</v>
      </c>
      <c r="BJ151" s="16" t="s">
        <v>86</v>
      </c>
      <c r="BK151" s="229">
        <f>ROUND(I151*H151,2)</f>
        <v>0</v>
      </c>
      <c r="BL151" s="16" t="s">
        <v>134</v>
      </c>
      <c r="BM151" s="228" t="s">
        <v>501</v>
      </c>
    </row>
    <row r="152" s="2" customFormat="1">
      <c r="A152" s="37"/>
      <c r="B152" s="38"/>
      <c r="C152" s="39"/>
      <c r="D152" s="230" t="s">
        <v>136</v>
      </c>
      <c r="E152" s="39"/>
      <c r="F152" s="231" t="s">
        <v>468</v>
      </c>
      <c r="G152" s="39"/>
      <c r="H152" s="39"/>
      <c r="I152" s="232"/>
      <c r="J152" s="39"/>
      <c r="K152" s="39"/>
      <c r="L152" s="43"/>
      <c r="M152" s="233"/>
      <c r="N152" s="234"/>
      <c r="O152" s="90"/>
      <c r="P152" s="90"/>
      <c r="Q152" s="90"/>
      <c r="R152" s="90"/>
      <c r="S152" s="90"/>
      <c r="T152" s="91"/>
      <c r="U152" s="37"/>
      <c r="V152" s="37"/>
      <c r="W152" s="37"/>
      <c r="X152" s="37"/>
      <c r="Y152" s="37"/>
      <c r="Z152" s="37"/>
      <c r="AA152" s="37"/>
      <c r="AB152" s="37"/>
      <c r="AC152" s="37"/>
      <c r="AD152" s="37"/>
      <c r="AE152" s="37"/>
      <c r="AT152" s="16" t="s">
        <v>136</v>
      </c>
      <c r="AU152" s="16" t="s">
        <v>88</v>
      </c>
    </row>
    <row r="153" s="13" customFormat="1">
      <c r="A153" s="13"/>
      <c r="B153" s="235"/>
      <c r="C153" s="236"/>
      <c r="D153" s="230" t="s">
        <v>138</v>
      </c>
      <c r="E153" s="236"/>
      <c r="F153" s="238" t="s">
        <v>502</v>
      </c>
      <c r="G153" s="236"/>
      <c r="H153" s="239">
        <v>0.26000000000000001</v>
      </c>
      <c r="I153" s="240"/>
      <c r="J153" s="236"/>
      <c r="K153" s="236"/>
      <c r="L153" s="241"/>
      <c r="M153" s="267"/>
      <c r="N153" s="268"/>
      <c r="O153" s="268"/>
      <c r="P153" s="268"/>
      <c r="Q153" s="268"/>
      <c r="R153" s="268"/>
      <c r="S153" s="268"/>
      <c r="T153" s="269"/>
      <c r="U153" s="13"/>
      <c r="V153" s="13"/>
      <c r="W153" s="13"/>
      <c r="X153" s="13"/>
      <c r="Y153" s="13"/>
      <c r="Z153" s="13"/>
      <c r="AA153" s="13"/>
      <c r="AB153" s="13"/>
      <c r="AC153" s="13"/>
      <c r="AD153" s="13"/>
      <c r="AE153" s="13"/>
      <c r="AT153" s="245" t="s">
        <v>138</v>
      </c>
      <c r="AU153" s="245" t="s">
        <v>88</v>
      </c>
      <c r="AV153" s="13" t="s">
        <v>88</v>
      </c>
      <c r="AW153" s="13" t="s">
        <v>4</v>
      </c>
      <c r="AX153" s="13" t="s">
        <v>86</v>
      </c>
      <c r="AY153" s="245" t="s">
        <v>126</v>
      </c>
    </row>
    <row r="154" s="2" customFormat="1" ht="6.96" customHeight="1">
      <c r="A154" s="37"/>
      <c r="B154" s="65"/>
      <c r="C154" s="66"/>
      <c r="D154" s="66"/>
      <c r="E154" s="66"/>
      <c r="F154" s="66"/>
      <c r="G154" s="66"/>
      <c r="H154" s="66"/>
      <c r="I154" s="66"/>
      <c r="J154" s="66"/>
      <c r="K154" s="66"/>
      <c r="L154" s="43"/>
      <c r="M154" s="37"/>
      <c r="O154" s="37"/>
      <c r="P154" s="37"/>
      <c r="Q154" s="37"/>
      <c r="R154" s="37"/>
      <c r="S154" s="37"/>
      <c r="T154" s="37"/>
      <c r="U154" s="37"/>
      <c r="V154" s="37"/>
      <c r="W154" s="37"/>
      <c r="X154" s="37"/>
      <c r="Y154" s="37"/>
      <c r="Z154" s="37"/>
      <c r="AA154" s="37"/>
      <c r="AB154" s="37"/>
      <c r="AC154" s="37"/>
      <c r="AD154" s="37"/>
      <c r="AE154" s="37"/>
    </row>
  </sheetData>
  <sheetProtection sheet="1" autoFilter="0" formatColumns="0" formatRows="0" objects="1" scenarios="1" spinCount="100000" saltValue="rEfaKP+Kqx8GvublnZSvNr6TR1Ifvole3iu2QxyLkzGKHbC/sk0wMS3qylkEacV2nQrdIfDvb8KHmK7UY8FRow==" hashValue="Ox6E9071d5nuN71reJhWjOsYudYxm50slPr+wrWpJgyJ2Z+PaA7KtkxDUaeDkcJ0ogoMyJqfYK4CRJgLLjq8pw==" algorithmName="SHA-512" password="CC35"/>
  <autoFilter ref="C121:K153"/>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94</v>
      </c>
    </row>
    <row r="3" s="1" customFormat="1" ht="6.96" customHeight="1">
      <c r="B3" s="135"/>
      <c r="C3" s="136"/>
      <c r="D3" s="136"/>
      <c r="E3" s="136"/>
      <c r="F3" s="136"/>
      <c r="G3" s="136"/>
      <c r="H3" s="136"/>
      <c r="I3" s="136"/>
      <c r="J3" s="136"/>
      <c r="K3" s="136"/>
      <c r="L3" s="19"/>
      <c r="AT3" s="16" t="s">
        <v>88</v>
      </c>
    </row>
    <row r="4" s="1" customFormat="1" ht="24.96" customHeight="1">
      <c r="B4" s="19"/>
      <c r="D4" s="137" t="s">
        <v>95</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Stanoviště pro kontejnery - ul. Příčná, Bořanovice</v>
      </c>
      <c r="F7" s="139"/>
      <c r="G7" s="139"/>
      <c r="H7" s="139"/>
      <c r="L7" s="19"/>
    </row>
    <row r="8" s="2" customFormat="1" ht="12" customHeight="1">
      <c r="A8" s="37"/>
      <c r="B8" s="43"/>
      <c r="C8" s="37"/>
      <c r="D8" s="139" t="s">
        <v>96</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503</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14. 5. 2021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
        <v>26</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
        <v>21</v>
      </c>
      <c r="F15" s="37"/>
      <c r="G15" s="37"/>
      <c r="H15" s="37"/>
      <c r="I15" s="139" t="s">
        <v>27</v>
      </c>
      <c r="J15" s="142" t="s">
        <v>28</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29</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31</v>
      </c>
      <c r="E20" s="37"/>
      <c r="F20" s="37"/>
      <c r="G20" s="37"/>
      <c r="H20" s="37"/>
      <c r="I20" s="139" t="s">
        <v>25</v>
      </c>
      <c r="J20" s="142" t="s">
        <v>32</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
        <v>33</v>
      </c>
      <c r="F21" s="37"/>
      <c r="G21" s="37"/>
      <c r="H21" s="37"/>
      <c r="I21" s="139" t="s">
        <v>27</v>
      </c>
      <c r="J21" s="142" t="s">
        <v>34</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35</v>
      </c>
      <c r="E23" s="37"/>
      <c r="F23" s="37"/>
      <c r="G23" s="37"/>
      <c r="H23" s="37"/>
      <c r="I23" s="139" t="s">
        <v>25</v>
      </c>
      <c r="J23" s="142" t="s">
        <v>32</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
        <v>33</v>
      </c>
      <c r="F24" s="37"/>
      <c r="G24" s="37"/>
      <c r="H24" s="37"/>
      <c r="I24" s="139" t="s">
        <v>27</v>
      </c>
      <c r="J24" s="142" t="s">
        <v>34</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37</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38</v>
      </c>
      <c r="E30" s="37"/>
      <c r="F30" s="37"/>
      <c r="G30" s="37"/>
      <c r="H30" s="37"/>
      <c r="I30" s="37"/>
      <c r="J30" s="150">
        <f>ROUND(J123,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40</v>
      </c>
      <c r="G32" s="37"/>
      <c r="H32" s="37"/>
      <c r="I32" s="151" t="s">
        <v>39</v>
      </c>
      <c r="J32" s="151" t="s">
        <v>41</v>
      </c>
      <c r="K32" s="37"/>
      <c r="L32" s="62"/>
      <c r="S32" s="37"/>
      <c r="T32" s="37"/>
      <c r="U32" s="37"/>
      <c r="V32" s="37"/>
      <c r="W32" s="37"/>
      <c r="X32" s="37"/>
      <c r="Y32" s="37"/>
      <c r="Z32" s="37"/>
      <c r="AA32" s="37"/>
      <c r="AB32" s="37"/>
      <c r="AC32" s="37"/>
      <c r="AD32" s="37"/>
      <c r="AE32" s="37"/>
    </row>
    <row r="33" s="2" customFormat="1" ht="14.4" customHeight="1">
      <c r="A33" s="37"/>
      <c r="B33" s="43"/>
      <c r="C33" s="37"/>
      <c r="D33" s="152" t="s">
        <v>42</v>
      </c>
      <c r="E33" s="139" t="s">
        <v>43</v>
      </c>
      <c r="F33" s="153">
        <f>ROUND((SUM(BE123:BE144)),  2)</f>
        <v>0</v>
      </c>
      <c r="G33" s="37"/>
      <c r="H33" s="37"/>
      <c r="I33" s="154">
        <v>0.20999999999999999</v>
      </c>
      <c r="J33" s="153">
        <f>ROUND(((SUM(BE123:BE144))*I33),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44</v>
      </c>
      <c r="F34" s="153">
        <f>ROUND((SUM(BF123:BF144)),  2)</f>
        <v>0</v>
      </c>
      <c r="G34" s="37"/>
      <c r="H34" s="37"/>
      <c r="I34" s="154">
        <v>0.14999999999999999</v>
      </c>
      <c r="J34" s="153">
        <f>ROUND(((SUM(BF123:BF144))*I34),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45</v>
      </c>
      <c r="F35" s="153">
        <f>ROUND((SUM(BG123:BG144)),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46</v>
      </c>
      <c r="F36" s="153">
        <f>ROUND((SUM(BH123:BH144)),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47</v>
      </c>
      <c r="F37" s="153">
        <f>ROUND((SUM(BI123:BI144)),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48</v>
      </c>
      <c r="E39" s="157"/>
      <c r="F39" s="157"/>
      <c r="G39" s="158" t="s">
        <v>49</v>
      </c>
      <c r="H39" s="159" t="s">
        <v>50</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51</v>
      </c>
      <c r="E50" s="163"/>
      <c r="F50" s="163"/>
      <c r="G50" s="162" t="s">
        <v>52</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53</v>
      </c>
      <c r="E61" s="165"/>
      <c r="F61" s="166" t="s">
        <v>54</v>
      </c>
      <c r="G61" s="164" t="s">
        <v>53</v>
      </c>
      <c r="H61" s="165"/>
      <c r="I61" s="165"/>
      <c r="J61" s="167" t="s">
        <v>54</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55</v>
      </c>
      <c r="E65" s="168"/>
      <c r="F65" s="168"/>
      <c r="G65" s="162" t="s">
        <v>56</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53</v>
      </c>
      <c r="E76" s="165"/>
      <c r="F76" s="166" t="s">
        <v>54</v>
      </c>
      <c r="G76" s="164" t="s">
        <v>53</v>
      </c>
      <c r="H76" s="165"/>
      <c r="I76" s="165"/>
      <c r="J76" s="167" t="s">
        <v>54</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hidden="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hidden="1" s="2" customFormat="1" ht="24.96" customHeight="1">
      <c r="A82" s="37"/>
      <c r="B82" s="38"/>
      <c r="C82" s="22" t="s">
        <v>98</v>
      </c>
      <c r="D82" s="39"/>
      <c r="E82" s="39"/>
      <c r="F82" s="39"/>
      <c r="G82" s="39"/>
      <c r="H82" s="39"/>
      <c r="I82" s="39"/>
      <c r="J82" s="39"/>
      <c r="K82" s="39"/>
      <c r="L82" s="62"/>
      <c r="S82" s="37"/>
      <c r="T82" s="37"/>
      <c r="U82" s="37"/>
      <c r="V82" s="37"/>
      <c r="W82" s="37"/>
      <c r="X82" s="37"/>
      <c r="Y82" s="37"/>
      <c r="Z82" s="37"/>
      <c r="AA82" s="37"/>
      <c r="AB82" s="37"/>
      <c r="AC82" s="37"/>
      <c r="AD82" s="37"/>
      <c r="AE82" s="37"/>
    </row>
    <row r="83" hidden="1"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hidden="1"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hidden="1" s="2" customFormat="1" ht="16.5" customHeight="1">
      <c r="A85" s="37"/>
      <c r="B85" s="38"/>
      <c r="C85" s="39"/>
      <c r="D85" s="39"/>
      <c r="E85" s="173" t="str">
        <f>E7</f>
        <v>Stanoviště pro kontejnery - ul. Příčná, Bořanovice</v>
      </c>
      <c r="F85" s="31"/>
      <c r="G85" s="31"/>
      <c r="H85" s="31"/>
      <c r="I85" s="39"/>
      <c r="J85" s="39"/>
      <c r="K85" s="39"/>
      <c r="L85" s="62"/>
      <c r="S85" s="37"/>
      <c r="T85" s="37"/>
      <c r="U85" s="37"/>
      <c r="V85" s="37"/>
      <c r="W85" s="37"/>
      <c r="X85" s="37"/>
      <c r="Y85" s="37"/>
      <c r="Z85" s="37"/>
      <c r="AA85" s="37"/>
      <c r="AB85" s="37"/>
      <c r="AC85" s="37"/>
      <c r="AD85" s="37"/>
      <c r="AE85" s="37"/>
    </row>
    <row r="86" hidden="1" s="2" customFormat="1" ht="12" customHeight="1">
      <c r="A86" s="37"/>
      <c r="B86" s="38"/>
      <c r="C86" s="31" t="s">
        <v>96</v>
      </c>
      <c r="D86" s="39"/>
      <c r="E86" s="39"/>
      <c r="F86" s="39"/>
      <c r="G86" s="39"/>
      <c r="H86" s="39"/>
      <c r="I86" s="39"/>
      <c r="J86" s="39"/>
      <c r="K86" s="39"/>
      <c r="L86" s="62"/>
      <c r="S86" s="37"/>
      <c r="T86" s="37"/>
      <c r="U86" s="37"/>
      <c r="V86" s="37"/>
      <c r="W86" s="37"/>
      <c r="X86" s="37"/>
      <c r="Y86" s="37"/>
      <c r="Z86" s="37"/>
      <c r="AA86" s="37"/>
      <c r="AB86" s="37"/>
      <c r="AC86" s="37"/>
      <c r="AD86" s="37"/>
      <c r="AE86" s="37"/>
    </row>
    <row r="87" hidden="1" s="2" customFormat="1" ht="16.5" customHeight="1">
      <c r="A87" s="37"/>
      <c r="B87" s="38"/>
      <c r="C87" s="39"/>
      <c r="D87" s="39"/>
      <c r="E87" s="75" t="str">
        <f>E9</f>
        <v>SO 900 - VRN</v>
      </c>
      <c r="F87" s="39"/>
      <c r="G87" s="39"/>
      <c r="H87" s="39"/>
      <c r="I87" s="39"/>
      <c r="J87" s="39"/>
      <c r="K87" s="39"/>
      <c r="L87" s="62"/>
      <c r="S87" s="37"/>
      <c r="T87" s="37"/>
      <c r="U87" s="37"/>
      <c r="V87" s="37"/>
      <c r="W87" s="37"/>
      <c r="X87" s="37"/>
      <c r="Y87" s="37"/>
      <c r="Z87" s="37"/>
      <c r="AA87" s="37"/>
      <c r="AB87" s="37"/>
      <c r="AC87" s="37"/>
      <c r="AD87" s="37"/>
      <c r="AE87" s="37"/>
    </row>
    <row r="88" hidden="1"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hidden="1" s="2" customFormat="1" ht="12" customHeight="1">
      <c r="A89" s="37"/>
      <c r="B89" s="38"/>
      <c r="C89" s="31" t="s">
        <v>20</v>
      </c>
      <c r="D89" s="39"/>
      <c r="E89" s="39"/>
      <c r="F89" s="26" t="str">
        <f>F12</f>
        <v>Obec Bořanovice</v>
      </c>
      <c r="G89" s="39"/>
      <c r="H89" s="39"/>
      <c r="I89" s="31" t="s">
        <v>22</v>
      </c>
      <c r="J89" s="78" t="str">
        <f>IF(J12="","",J12)</f>
        <v>14. 5. 2021</v>
      </c>
      <c r="K89" s="39"/>
      <c r="L89" s="62"/>
      <c r="S89" s="37"/>
      <c r="T89" s="37"/>
      <c r="U89" s="37"/>
      <c r="V89" s="37"/>
      <c r="W89" s="37"/>
      <c r="X89" s="37"/>
      <c r="Y89" s="37"/>
      <c r="Z89" s="37"/>
      <c r="AA89" s="37"/>
      <c r="AB89" s="37"/>
      <c r="AC89" s="37"/>
      <c r="AD89" s="37"/>
      <c r="AE89" s="37"/>
    </row>
    <row r="90" hidden="1"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hidden="1" s="2" customFormat="1" ht="15.15" customHeight="1">
      <c r="A91" s="37"/>
      <c r="B91" s="38"/>
      <c r="C91" s="31" t="s">
        <v>24</v>
      </c>
      <c r="D91" s="39"/>
      <c r="E91" s="39"/>
      <c r="F91" s="26" t="str">
        <f>E15</f>
        <v>Obec Bořanovice</v>
      </c>
      <c r="G91" s="39"/>
      <c r="H91" s="39"/>
      <c r="I91" s="31" t="s">
        <v>31</v>
      </c>
      <c r="J91" s="35" t="str">
        <f>E21</f>
        <v>Sinpps s.r.o</v>
      </c>
      <c r="K91" s="39"/>
      <c r="L91" s="62"/>
      <c r="S91" s="37"/>
      <c r="T91" s="37"/>
      <c r="U91" s="37"/>
      <c r="V91" s="37"/>
      <c r="W91" s="37"/>
      <c r="X91" s="37"/>
      <c r="Y91" s="37"/>
      <c r="Z91" s="37"/>
      <c r="AA91" s="37"/>
      <c r="AB91" s="37"/>
      <c r="AC91" s="37"/>
      <c r="AD91" s="37"/>
      <c r="AE91" s="37"/>
    </row>
    <row r="92" hidden="1" s="2" customFormat="1" ht="15.15" customHeight="1">
      <c r="A92" s="37"/>
      <c r="B92" s="38"/>
      <c r="C92" s="31" t="s">
        <v>29</v>
      </c>
      <c r="D92" s="39"/>
      <c r="E92" s="39"/>
      <c r="F92" s="26" t="str">
        <f>IF(E18="","",E18)</f>
        <v>Vyplň údaj</v>
      </c>
      <c r="G92" s="39"/>
      <c r="H92" s="39"/>
      <c r="I92" s="31" t="s">
        <v>35</v>
      </c>
      <c r="J92" s="35" t="str">
        <f>E24</f>
        <v>Sinpps s.r.o</v>
      </c>
      <c r="K92" s="39"/>
      <c r="L92" s="62"/>
      <c r="S92" s="37"/>
      <c r="T92" s="37"/>
      <c r="U92" s="37"/>
      <c r="V92" s="37"/>
      <c r="W92" s="37"/>
      <c r="X92" s="37"/>
      <c r="Y92" s="37"/>
      <c r="Z92" s="37"/>
      <c r="AA92" s="37"/>
      <c r="AB92" s="37"/>
      <c r="AC92" s="37"/>
      <c r="AD92" s="37"/>
      <c r="AE92" s="37"/>
    </row>
    <row r="93" hidden="1"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hidden="1" s="2" customFormat="1" ht="29.28" customHeight="1">
      <c r="A94" s="37"/>
      <c r="B94" s="38"/>
      <c r="C94" s="174" t="s">
        <v>99</v>
      </c>
      <c r="D94" s="175"/>
      <c r="E94" s="175"/>
      <c r="F94" s="175"/>
      <c r="G94" s="175"/>
      <c r="H94" s="175"/>
      <c r="I94" s="175"/>
      <c r="J94" s="176" t="s">
        <v>100</v>
      </c>
      <c r="K94" s="175"/>
      <c r="L94" s="62"/>
      <c r="S94" s="37"/>
      <c r="T94" s="37"/>
      <c r="U94" s="37"/>
      <c r="V94" s="37"/>
      <c r="W94" s="37"/>
      <c r="X94" s="37"/>
      <c r="Y94" s="37"/>
      <c r="Z94" s="37"/>
      <c r="AA94" s="37"/>
      <c r="AB94" s="37"/>
      <c r="AC94" s="37"/>
      <c r="AD94" s="37"/>
      <c r="AE94" s="37"/>
    </row>
    <row r="95" hidden="1"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hidden="1" s="2" customFormat="1" ht="22.8" customHeight="1">
      <c r="A96" s="37"/>
      <c r="B96" s="38"/>
      <c r="C96" s="177" t="s">
        <v>101</v>
      </c>
      <c r="D96" s="39"/>
      <c r="E96" s="39"/>
      <c r="F96" s="39"/>
      <c r="G96" s="39"/>
      <c r="H96" s="39"/>
      <c r="I96" s="39"/>
      <c r="J96" s="109">
        <f>J123</f>
        <v>0</v>
      </c>
      <c r="K96" s="39"/>
      <c r="L96" s="62"/>
      <c r="S96" s="37"/>
      <c r="T96" s="37"/>
      <c r="U96" s="37"/>
      <c r="V96" s="37"/>
      <c r="W96" s="37"/>
      <c r="X96" s="37"/>
      <c r="Y96" s="37"/>
      <c r="Z96" s="37"/>
      <c r="AA96" s="37"/>
      <c r="AB96" s="37"/>
      <c r="AC96" s="37"/>
      <c r="AD96" s="37"/>
      <c r="AE96" s="37"/>
      <c r="AU96" s="16" t="s">
        <v>102</v>
      </c>
    </row>
    <row r="97" hidden="1" s="9" customFormat="1" ht="24.96" customHeight="1">
      <c r="A97" s="9"/>
      <c r="B97" s="178"/>
      <c r="C97" s="179"/>
      <c r="D97" s="180" t="s">
        <v>504</v>
      </c>
      <c r="E97" s="181"/>
      <c r="F97" s="181"/>
      <c r="G97" s="181"/>
      <c r="H97" s="181"/>
      <c r="I97" s="181"/>
      <c r="J97" s="182">
        <f>J124</f>
        <v>0</v>
      </c>
      <c r="K97" s="179"/>
      <c r="L97" s="183"/>
      <c r="S97" s="9"/>
      <c r="T97" s="9"/>
      <c r="U97" s="9"/>
      <c r="V97" s="9"/>
      <c r="W97" s="9"/>
      <c r="X97" s="9"/>
      <c r="Y97" s="9"/>
      <c r="Z97" s="9"/>
      <c r="AA97" s="9"/>
      <c r="AB97" s="9"/>
      <c r="AC97" s="9"/>
      <c r="AD97" s="9"/>
      <c r="AE97" s="9"/>
    </row>
    <row r="98" hidden="1" s="10" customFormat="1" ht="19.92" customHeight="1">
      <c r="A98" s="10"/>
      <c r="B98" s="184"/>
      <c r="C98" s="185"/>
      <c r="D98" s="186" t="s">
        <v>505</v>
      </c>
      <c r="E98" s="187"/>
      <c r="F98" s="187"/>
      <c r="G98" s="187"/>
      <c r="H98" s="187"/>
      <c r="I98" s="187"/>
      <c r="J98" s="188">
        <f>J125</f>
        <v>0</v>
      </c>
      <c r="K98" s="185"/>
      <c r="L98" s="189"/>
      <c r="S98" s="10"/>
      <c r="T98" s="10"/>
      <c r="U98" s="10"/>
      <c r="V98" s="10"/>
      <c r="W98" s="10"/>
      <c r="X98" s="10"/>
      <c r="Y98" s="10"/>
      <c r="Z98" s="10"/>
      <c r="AA98" s="10"/>
      <c r="AB98" s="10"/>
      <c r="AC98" s="10"/>
      <c r="AD98" s="10"/>
      <c r="AE98" s="10"/>
    </row>
    <row r="99" hidden="1" s="10" customFormat="1" ht="19.92" customHeight="1">
      <c r="A99" s="10"/>
      <c r="B99" s="184"/>
      <c r="C99" s="185"/>
      <c r="D99" s="186" t="s">
        <v>506</v>
      </c>
      <c r="E99" s="187"/>
      <c r="F99" s="187"/>
      <c r="G99" s="187"/>
      <c r="H99" s="187"/>
      <c r="I99" s="187"/>
      <c r="J99" s="188">
        <f>J129</f>
        <v>0</v>
      </c>
      <c r="K99" s="185"/>
      <c r="L99" s="189"/>
      <c r="S99" s="10"/>
      <c r="T99" s="10"/>
      <c r="U99" s="10"/>
      <c r="V99" s="10"/>
      <c r="W99" s="10"/>
      <c r="X99" s="10"/>
      <c r="Y99" s="10"/>
      <c r="Z99" s="10"/>
      <c r="AA99" s="10"/>
      <c r="AB99" s="10"/>
      <c r="AC99" s="10"/>
      <c r="AD99" s="10"/>
      <c r="AE99" s="10"/>
    </row>
    <row r="100" hidden="1" s="10" customFormat="1" ht="19.92" customHeight="1">
      <c r="A100" s="10"/>
      <c r="B100" s="184"/>
      <c r="C100" s="185"/>
      <c r="D100" s="186" t="s">
        <v>507</v>
      </c>
      <c r="E100" s="187"/>
      <c r="F100" s="187"/>
      <c r="G100" s="187"/>
      <c r="H100" s="187"/>
      <c r="I100" s="187"/>
      <c r="J100" s="188">
        <f>J131</f>
        <v>0</v>
      </c>
      <c r="K100" s="185"/>
      <c r="L100" s="189"/>
      <c r="S100" s="10"/>
      <c r="T100" s="10"/>
      <c r="U100" s="10"/>
      <c r="V100" s="10"/>
      <c r="W100" s="10"/>
      <c r="X100" s="10"/>
      <c r="Y100" s="10"/>
      <c r="Z100" s="10"/>
      <c r="AA100" s="10"/>
      <c r="AB100" s="10"/>
      <c r="AC100" s="10"/>
      <c r="AD100" s="10"/>
      <c r="AE100" s="10"/>
    </row>
    <row r="101" hidden="1" s="10" customFormat="1" ht="19.92" customHeight="1">
      <c r="A101" s="10"/>
      <c r="B101" s="184"/>
      <c r="C101" s="185"/>
      <c r="D101" s="186" t="s">
        <v>508</v>
      </c>
      <c r="E101" s="187"/>
      <c r="F101" s="187"/>
      <c r="G101" s="187"/>
      <c r="H101" s="187"/>
      <c r="I101" s="187"/>
      <c r="J101" s="188">
        <f>J136</f>
        <v>0</v>
      </c>
      <c r="K101" s="185"/>
      <c r="L101" s="189"/>
      <c r="S101" s="10"/>
      <c r="T101" s="10"/>
      <c r="U101" s="10"/>
      <c r="V101" s="10"/>
      <c r="W101" s="10"/>
      <c r="X101" s="10"/>
      <c r="Y101" s="10"/>
      <c r="Z101" s="10"/>
      <c r="AA101" s="10"/>
      <c r="AB101" s="10"/>
      <c r="AC101" s="10"/>
      <c r="AD101" s="10"/>
      <c r="AE101" s="10"/>
    </row>
    <row r="102" hidden="1" s="10" customFormat="1" ht="19.92" customHeight="1">
      <c r="A102" s="10"/>
      <c r="B102" s="184"/>
      <c r="C102" s="185"/>
      <c r="D102" s="186" t="s">
        <v>509</v>
      </c>
      <c r="E102" s="187"/>
      <c r="F102" s="187"/>
      <c r="G102" s="187"/>
      <c r="H102" s="187"/>
      <c r="I102" s="187"/>
      <c r="J102" s="188">
        <f>J138</f>
        <v>0</v>
      </c>
      <c r="K102" s="185"/>
      <c r="L102" s="189"/>
      <c r="S102" s="10"/>
      <c r="T102" s="10"/>
      <c r="U102" s="10"/>
      <c r="V102" s="10"/>
      <c r="W102" s="10"/>
      <c r="X102" s="10"/>
      <c r="Y102" s="10"/>
      <c r="Z102" s="10"/>
      <c r="AA102" s="10"/>
      <c r="AB102" s="10"/>
      <c r="AC102" s="10"/>
      <c r="AD102" s="10"/>
      <c r="AE102" s="10"/>
    </row>
    <row r="103" hidden="1" s="10" customFormat="1" ht="19.92" customHeight="1">
      <c r="A103" s="10"/>
      <c r="B103" s="184"/>
      <c r="C103" s="185"/>
      <c r="D103" s="186" t="s">
        <v>510</v>
      </c>
      <c r="E103" s="187"/>
      <c r="F103" s="187"/>
      <c r="G103" s="187"/>
      <c r="H103" s="187"/>
      <c r="I103" s="187"/>
      <c r="J103" s="188">
        <f>J141</f>
        <v>0</v>
      </c>
      <c r="K103" s="185"/>
      <c r="L103" s="189"/>
      <c r="S103" s="10"/>
      <c r="T103" s="10"/>
      <c r="U103" s="10"/>
      <c r="V103" s="10"/>
      <c r="W103" s="10"/>
      <c r="X103" s="10"/>
      <c r="Y103" s="10"/>
      <c r="Z103" s="10"/>
      <c r="AA103" s="10"/>
      <c r="AB103" s="10"/>
      <c r="AC103" s="10"/>
      <c r="AD103" s="10"/>
      <c r="AE103" s="10"/>
    </row>
    <row r="104" hidden="1" s="2" customFormat="1" ht="21.84" customHeight="1">
      <c r="A104" s="37"/>
      <c r="B104" s="38"/>
      <c r="C104" s="39"/>
      <c r="D104" s="39"/>
      <c r="E104" s="39"/>
      <c r="F104" s="39"/>
      <c r="G104" s="39"/>
      <c r="H104" s="39"/>
      <c r="I104" s="39"/>
      <c r="J104" s="39"/>
      <c r="K104" s="39"/>
      <c r="L104" s="62"/>
      <c r="S104" s="37"/>
      <c r="T104" s="37"/>
      <c r="U104" s="37"/>
      <c r="V104" s="37"/>
      <c r="W104" s="37"/>
      <c r="X104" s="37"/>
      <c r="Y104" s="37"/>
      <c r="Z104" s="37"/>
      <c r="AA104" s="37"/>
      <c r="AB104" s="37"/>
      <c r="AC104" s="37"/>
      <c r="AD104" s="37"/>
      <c r="AE104" s="37"/>
    </row>
    <row r="105" hidden="1" s="2" customFormat="1" ht="6.96" customHeight="1">
      <c r="A105" s="37"/>
      <c r="B105" s="65"/>
      <c r="C105" s="66"/>
      <c r="D105" s="66"/>
      <c r="E105" s="66"/>
      <c r="F105" s="66"/>
      <c r="G105" s="66"/>
      <c r="H105" s="66"/>
      <c r="I105" s="66"/>
      <c r="J105" s="66"/>
      <c r="K105" s="66"/>
      <c r="L105" s="62"/>
      <c r="S105" s="37"/>
      <c r="T105" s="37"/>
      <c r="U105" s="37"/>
      <c r="V105" s="37"/>
      <c r="W105" s="37"/>
      <c r="X105" s="37"/>
      <c r="Y105" s="37"/>
      <c r="Z105" s="37"/>
      <c r="AA105" s="37"/>
      <c r="AB105" s="37"/>
      <c r="AC105" s="37"/>
      <c r="AD105" s="37"/>
      <c r="AE105" s="37"/>
    </row>
    <row r="106" hidden="1"/>
    <row r="107" hidden="1"/>
    <row r="108" hidden="1"/>
    <row r="109" s="2" customFormat="1" ht="6.96" customHeight="1">
      <c r="A109" s="37"/>
      <c r="B109" s="67"/>
      <c r="C109" s="68"/>
      <c r="D109" s="68"/>
      <c r="E109" s="68"/>
      <c r="F109" s="68"/>
      <c r="G109" s="68"/>
      <c r="H109" s="68"/>
      <c r="I109" s="68"/>
      <c r="J109" s="68"/>
      <c r="K109" s="68"/>
      <c r="L109" s="62"/>
      <c r="S109" s="37"/>
      <c r="T109" s="37"/>
      <c r="U109" s="37"/>
      <c r="V109" s="37"/>
      <c r="W109" s="37"/>
      <c r="X109" s="37"/>
      <c r="Y109" s="37"/>
      <c r="Z109" s="37"/>
      <c r="AA109" s="37"/>
      <c r="AB109" s="37"/>
      <c r="AC109" s="37"/>
      <c r="AD109" s="37"/>
      <c r="AE109" s="37"/>
    </row>
    <row r="110" s="2" customFormat="1" ht="24.96" customHeight="1">
      <c r="A110" s="37"/>
      <c r="B110" s="38"/>
      <c r="C110" s="22" t="s">
        <v>111</v>
      </c>
      <c r="D110" s="39"/>
      <c r="E110" s="39"/>
      <c r="F110" s="39"/>
      <c r="G110" s="39"/>
      <c r="H110" s="39"/>
      <c r="I110" s="39"/>
      <c r="J110" s="39"/>
      <c r="K110" s="39"/>
      <c r="L110" s="62"/>
      <c r="S110" s="37"/>
      <c r="T110" s="37"/>
      <c r="U110" s="37"/>
      <c r="V110" s="37"/>
      <c r="W110" s="37"/>
      <c r="X110" s="37"/>
      <c r="Y110" s="37"/>
      <c r="Z110" s="37"/>
      <c r="AA110" s="37"/>
      <c r="AB110" s="37"/>
      <c r="AC110" s="37"/>
      <c r="AD110" s="37"/>
      <c r="AE110" s="37"/>
    </row>
    <row r="111" s="2" customFormat="1" ht="6.96" customHeight="1">
      <c r="A111" s="37"/>
      <c r="B111" s="38"/>
      <c r="C111" s="39"/>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2" customHeight="1">
      <c r="A112" s="37"/>
      <c r="B112" s="38"/>
      <c r="C112" s="31" t="s">
        <v>16</v>
      </c>
      <c r="D112" s="39"/>
      <c r="E112" s="39"/>
      <c r="F112" s="39"/>
      <c r="G112" s="39"/>
      <c r="H112" s="39"/>
      <c r="I112" s="39"/>
      <c r="J112" s="39"/>
      <c r="K112" s="39"/>
      <c r="L112" s="62"/>
      <c r="S112" s="37"/>
      <c r="T112" s="37"/>
      <c r="U112" s="37"/>
      <c r="V112" s="37"/>
      <c r="W112" s="37"/>
      <c r="X112" s="37"/>
      <c r="Y112" s="37"/>
      <c r="Z112" s="37"/>
      <c r="AA112" s="37"/>
      <c r="AB112" s="37"/>
      <c r="AC112" s="37"/>
      <c r="AD112" s="37"/>
      <c r="AE112" s="37"/>
    </row>
    <row r="113" s="2" customFormat="1" ht="16.5" customHeight="1">
      <c r="A113" s="37"/>
      <c r="B113" s="38"/>
      <c r="C113" s="39"/>
      <c r="D113" s="39"/>
      <c r="E113" s="173" t="str">
        <f>E7</f>
        <v>Stanoviště pro kontejnery - ul. Příčná, Bořanovice</v>
      </c>
      <c r="F113" s="31"/>
      <c r="G113" s="31"/>
      <c r="H113" s="31"/>
      <c r="I113" s="39"/>
      <c r="J113" s="39"/>
      <c r="K113" s="39"/>
      <c r="L113" s="62"/>
      <c r="S113" s="37"/>
      <c r="T113" s="37"/>
      <c r="U113" s="37"/>
      <c r="V113" s="37"/>
      <c r="W113" s="37"/>
      <c r="X113" s="37"/>
      <c r="Y113" s="37"/>
      <c r="Z113" s="37"/>
      <c r="AA113" s="37"/>
      <c r="AB113" s="37"/>
      <c r="AC113" s="37"/>
      <c r="AD113" s="37"/>
      <c r="AE113" s="37"/>
    </row>
    <row r="114" s="2" customFormat="1" ht="12" customHeight="1">
      <c r="A114" s="37"/>
      <c r="B114" s="38"/>
      <c r="C114" s="31" t="s">
        <v>96</v>
      </c>
      <c r="D114" s="39"/>
      <c r="E114" s="39"/>
      <c r="F114" s="39"/>
      <c r="G114" s="39"/>
      <c r="H114" s="39"/>
      <c r="I114" s="39"/>
      <c r="J114" s="39"/>
      <c r="K114" s="39"/>
      <c r="L114" s="62"/>
      <c r="S114" s="37"/>
      <c r="T114" s="37"/>
      <c r="U114" s="37"/>
      <c r="V114" s="37"/>
      <c r="W114" s="37"/>
      <c r="X114" s="37"/>
      <c r="Y114" s="37"/>
      <c r="Z114" s="37"/>
      <c r="AA114" s="37"/>
      <c r="AB114" s="37"/>
      <c r="AC114" s="37"/>
      <c r="AD114" s="37"/>
      <c r="AE114" s="37"/>
    </row>
    <row r="115" s="2" customFormat="1" ht="16.5" customHeight="1">
      <c r="A115" s="37"/>
      <c r="B115" s="38"/>
      <c r="C115" s="39"/>
      <c r="D115" s="39"/>
      <c r="E115" s="75" t="str">
        <f>E9</f>
        <v>SO 900 - VRN</v>
      </c>
      <c r="F115" s="39"/>
      <c r="G115" s="39"/>
      <c r="H115" s="39"/>
      <c r="I115" s="39"/>
      <c r="J115" s="39"/>
      <c r="K115" s="39"/>
      <c r="L115" s="62"/>
      <c r="S115" s="37"/>
      <c r="T115" s="37"/>
      <c r="U115" s="37"/>
      <c r="V115" s="37"/>
      <c r="W115" s="37"/>
      <c r="X115" s="37"/>
      <c r="Y115" s="37"/>
      <c r="Z115" s="37"/>
      <c r="AA115" s="37"/>
      <c r="AB115" s="37"/>
      <c r="AC115" s="37"/>
      <c r="AD115" s="37"/>
      <c r="AE115" s="37"/>
    </row>
    <row r="116" s="2" customFormat="1" ht="6.96" customHeight="1">
      <c r="A116" s="37"/>
      <c r="B116" s="38"/>
      <c r="C116" s="39"/>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2" customFormat="1" ht="12" customHeight="1">
      <c r="A117" s="37"/>
      <c r="B117" s="38"/>
      <c r="C117" s="31" t="s">
        <v>20</v>
      </c>
      <c r="D117" s="39"/>
      <c r="E117" s="39"/>
      <c r="F117" s="26" t="str">
        <f>F12</f>
        <v>Obec Bořanovice</v>
      </c>
      <c r="G117" s="39"/>
      <c r="H117" s="39"/>
      <c r="I117" s="31" t="s">
        <v>22</v>
      </c>
      <c r="J117" s="78" t="str">
        <f>IF(J12="","",J12)</f>
        <v>14. 5. 2021</v>
      </c>
      <c r="K117" s="39"/>
      <c r="L117" s="62"/>
      <c r="S117" s="37"/>
      <c r="T117" s="37"/>
      <c r="U117" s="37"/>
      <c r="V117" s="37"/>
      <c r="W117" s="37"/>
      <c r="X117" s="37"/>
      <c r="Y117" s="37"/>
      <c r="Z117" s="37"/>
      <c r="AA117" s="37"/>
      <c r="AB117" s="37"/>
      <c r="AC117" s="37"/>
      <c r="AD117" s="37"/>
      <c r="AE117" s="37"/>
    </row>
    <row r="118" s="2" customFormat="1" ht="6.96" customHeight="1">
      <c r="A118" s="37"/>
      <c r="B118" s="38"/>
      <c r="C118" s="39"/>
      <c r="D118" s="39"/>
      <c r="E118" s="39"/>
      <c r="F118" s="39"/>
      <c r="G118" s="39"/>
      <c r="H118" s="39"/>
      <c r="I118" s="39"/>
      <c r="J118" s="39"/>
      <c r="K118" s="39"/>
      <c r="L118" s="62"/>
      <c r="S118" s="37"/>
      <c r="T118" s="37"/>
      <c r="U118" s="37"/>
      <c r="V118" s="37"/>
      <c r="W118" s="37"/>
      <c r="X118" s="37"/>
      <c r="Y118" s="37"/>
      <c r="Z118" s="37"/>
      <c r="AA118" s="37"/>
      <c r="AB118" s="37"/>
      <c r="AC118" s="37"/>
      <c r="AD118" s="37"/>
      <c r="AE118" s="37"/>
    </row>
    <row r="119" s="2" customFormat="1" ht="15.15" customHeight="1">
      <c r="A119" s="37"/>
      <c r="B119" s="38"/>
      <c r="C119" s="31" t="s">
        <v>24</v>
      </c>
      <c r="D119" s="39"/>
      <c r="E119" s="39"/>
      <c r="F119" s="26" t="str">
        <f>E15</f>
        <v>Obec Bořanovice</v>
      </c>
      <c r="G119" s="39"/>
      <c r="H119" s="39"/>
      <c r="I119" s="31" t="s">
        <v>31</v>
      </c>
      <c r="J119" s="35" t="str">
        <f>E21</f>
        <v>Sinpps s.r.o</v>
      </c>
      <c r="K119" s="39"/>
      <c r="L119" s="62"/>
      <c r="S119" s="37"/>
      <c r="T119" s="37"/>
      <c r="U119" s="37"/>
      <c r="V119" s="37"/>
      <c r="W119" s="37"/>
      <c r="X119" s="37"/>
      <c r="Y119" s="37"/>
      <c r="Z119" s="37"/>
      <c r="AA119" s="37"/>
      <c r="AB119" s="37"/>
      <c r="AC119" s="37"/>
      <c r="AD119" s="37"/>
      <c r="AE119" s="37"/>
    </row>
    <row r="120" s="2" customFormat="1" ht="15.15" customHeight="1">
      <c r="A120" s="37"/>
      <c r="B120" s="38"/>
      <c r="C120" s="31" t="s">
        <v>29</v>
      </c>
      <c r="D120" s="39"/>
      <c r="E120" s="39"/>
      <c r="F120" s="26" t="str">
        <f>IF(E18="","",E18)</f>
        <v>Vyplň údaj</v>
      </c>
      <c r="G120" s="39"/>
      <c r="H120" s="39"/>
      <c r="I120" s="31" t="s">
        <v>35</v>
      </c>
      <c r="J120" s="35" t="str">
        <f>E24</f>
        <v>Sinpps s.r.o</v>
      </c>
      <c r="K120" s="39"/>
      <c r="L120" s="62"/>
      <c r="S120" s="37"/>
      <c r="T120" s="37"/>
      <c r="U120" s="37"/>
      <c r="V120" s="37"/>
      <c r="W120" s="37"/>
      <c r="X120" s="37"/>
      <c r="Y120" s="37"/>
      <c r="Z120" s="37"/>
      <c r="AA120" s="37"/>
      <c r="AB120" s="37"/>
      <c r="AC120" s="37"/>
      <c r="AD120" s="37"/>
      <c r="AE120" s="37"/>
    </row>
    <row r="121" s="2" customFormat="1" ht="10.32" customHeight="1">
      <c r="A121" s="37"/>
      <c r="B121" s="38"/>
      <c r="C121" s="39"/>
      <c r="D121" s="39"/>
      <c r="E121" s="39"/>
      <c r="F121" s="39"/>
      <c r="G121" s="39"/>
      <c r="H121" s="39"/>
      <c r="I121" s="39"/>
      <c r="J121" s="39"/>
      <c r="K121" s="39"/>
      <c r="L121" s="62"/>
      <c r="S121" s="37"/>
      <c r="T121" s="37"/>
      <c r="U121" s="37"/>
      <c r="V121" s="37"/>
      <c r="W121" s="37"/>
      <c r="X121" s="37"/>
      <c r="Y121" s="37"/>
      <c r="Z121" s="37"/>
      <c r="AA121" s="37"/>
      <c r="AB121" s="37"/>
      <c r="AC121" s="37"/>
      <c r="AD121" s="37"/>
      <c r="AE121" s="37"/>
    </row>
    <row r="122" s="11" customFormat="1" ht="29.28" customHeight="1">
      <c r="A122" s="190"/>
      <c r="B122" s="191"/>
      <c r="C122" s="192" t="s">
        <v>112</v>
      </c>
      <c r="D122" s="193" t="s">
        <v>63</v>
      </c>
      <c r="E122" s="193" t="s">
        <v>59</v>
      </c>
      <c r="F122" s="193" t="s">
        <v>60</v>
      </c>
      <c r="G122" s="193" t="s">
        <v>113</v>
      </c>
      <c r="H122" s="193" t="s">
        <v>114</v>
      </c>
      <c r="I122" s="193" t="s">
        <v>115</v>
      </c>
      <c r="J122" s="193" t="s">
        <v>100</v>
      </c>
      <c r="K122" s="194" t="s">
        <v>116</v>
      </c>
      <c r="L122" s="195"/>
      <c r="M122" s="99" t="s">
        <v>1</v>
      </c>
      <c r="N122" s="100" t="s">
        <v>42</v>
      </c>
      <c r="O122" s="100" t="s">
        <v>117</v>
      </c>
      <c r="P122" s="100" t="s">
        <v>118</v>
      </c>
      <c r="Q122" s="100" t="s">
        <v>119</v>
      </c>
      <c r="R122" s="100" t="s">
        <v>120</v>
      </c>
      <c r="S122" s="100" t="s">
        <v>121</v>
      </c>
      <c r="T122" s="101" t="s">
        <v>122</v>
      </c>
      <c r="U122" s="190"/>
      <c r="V122" s="190"/>
      <c r="W122" s="190"/>
      <c r="X122" s="190"/>
      <c r="Y122" s="190"/>
      <c r="Z122" s="190"/>
      <c r="AA122" s="190"/>
      <c r="AB122" s="190"/>
      <c r="AC122" s="190"/>
      <c r="AD122" s="190"/>
      <c r="AE122" s="190"/>
    </row>
    <row r="123" s="2" customFormat="1" ht="22.8" customHeight="1">
      <c r="A123" s="37"/>
      <c r="B123" s="38"/>
      <c r="C123" s="106" t="s">
        <v>123</v>
      </c>
      <c r="D123" s="39"/>
      <c r="E123" s="39"/>
      <c r="F123" s="39"/>
      <c r="G123" s="39"/>
      <c r="H123" s="39"/>
      <c r="I123" s="39"/>
      <c r="J123" s="196">
        <f>BK123</f>
        <v>0</v>
      </c>
      <c r="K123" s="39"/>
      <c r="L123" s="43"/>
      <c r="M123" s="102"/>
      <c r="N123" s="197"/>
      <c r="O123" s="103"/>
      <c r="P123" s="198">
        <f>P124</f>
        <v>0</v>
      </c>
      <c r="Q123" s="103"/>
      <c r="R123" s="198">
        <f>R124</f>
        <v>0</v>
      </c>
      <c r="S123" s="103"/>
      <c r="T123" s="199">
        <f>T124</f>
        <v>0</v>
      </c>
      <c r="U123" s="37"/>
      <c r="V123" s="37"/>
      <c r="W123" s="37"/>
      <c r="X123" s="37"/>
      <c r="Y123" s="37"/>
      <c r="Z123" s="37"/>
      <c r="AA123" s="37"/>
      <c r="AB123" s="37"/>
      <c r="AC123" s="37"/>
      <c r="AD123" s="37"/>
      <c r="AE123" s="37"/>
      <c r="AT123" s="16" t="s">
        <v>77</v>
      </c>
      <c r="AU123" s="16" t="s">
        <v>102</v>
      </c>
      <c r="BK123" s="200">
        <f>BK124</f>
        <v>0</v>
      </c>
    </row>
    <row r="124" s="12" customFormat="1" ht="25.92" customHeight="1">
      <c r="A124" s="12"/>
      <c r="B124" s="201"/>
      <c r="C124" s="202"/>
      <c r="D124" s="203" t="s">
        <v>77</v>
      </c>
      <c r="E124" s="204" t="s">
        <v>93</v>
      </c>
      <c r="F124" s="204" t="s">
        <v>511</v>
      </c>
      <c r="G124" s="202"/>
      <c r="H124" s="202"/>
      <c r="I124" s="205"/>
      <c r="J124" s="206">
        <f>BK124</f>
        <v>0</v>
      </c>
      <c r="K124" s="202"/>
      <c r="L124" s="207"/>
      <c r="M124" s="208"/>
      <c r="N124" s="209"/>
      <c r="O124" s="209"/>
      <c r="P124" s="210">
        <f>P125+P129+P131+P136+P138+P141</f>
        <v>0</v>
      </c>
      <c r="Q124" s="209"/>
      <c r="R124" s="210">
        <f>R125+R129+R131+R136+R138+R141</f>
        <v>0</v>
      </c>
      <c r="S124" s="209"/>
      <c r="T124" s="211">
        <f>T125+T129+T131+T136+T138+T141</f>
        <v>0</v>
      </c>
      <c r="U124" s="12"/>
      <c r="V124" s="12"/>
      <c r="W124" s="12"/>
      <c r="X124" s="12"/>
      <c r="Y124" s="12"/>
      <c r="Z124" s="12"/>
      <c r="AA124" s="12"/>
      <c r="AB124" s="12"/>
      <c r="AC124" s="12"/>
      <c r="AD124" s="12"/>
      <c r="AE124" s="12"/>
      <c r="AR124" s="212" t="s">
        <v>157</v>
      </c>
      <c r="AT124" s="213" t="s">
        <v>77</v>
      </c>
      <c r="AU124" s="213" t="s">
        <v>78</v>
      </c>
      <c r="AY124" s="212" t="s">
        <v>126</v>
      </c>
      <c r="BK124" s="214">
        <f>BK125+BK129+BK131+BK136+BK138+BK141</f>
        <v>0</v>
      </c>
    </row>
    <row r="125" s="12" customFormat="1" ht="22.8" customHeight="1">
      <c r="A125" s="12"/>
      <c r="B125" s="201"/>
      <c r="C125" s="202"/>
      <c r="D125" s="203" t="s">
        <v>77</v>
      </c>
      <c r="E125" s="215" t="s">
        <v>512</v>
      </c>
      <c r="F125" s="215" t="s">
        <v>513</v>
      </c>
      <c r="G125" s="202"/>
      <c r="H125" s="202"/>
      <c r="I125" s="205"/>
      <c r="J125" s="216">
        <f>BK125</f>
        <v>0</v>
      </c>
      <c r="K125" s="202"/>
      <c r="L125" s="207"/>
      <c r="M125" s="208"/>
      <c r="N125" s="209"/>
      <c r="O125" s="209"/>
      <c r="P125" s="210">
        <f>SUM(P126:P128)</f>
        <v>0</v>
      </c>
      <c r="Q125" s="209"/>
      <c r="R125" s="210">
        <f>SUM(R126:R128)</f>
        <v>0</v>
      </c>
      <c r="S125" s="209"/>
      <c r="T125" s="211">
        <f>SUM(T126:T128)</f>
        <v>0</v>
      </c>
      <c r="U125" s="12"/>
      <c r="V125" s="12"/>
      <c r="W125" s="12"/>
      <c r="X125" s="12"/>
      <c r="Y125" s="12"/>
      <c r="Z125" s="12"/>
      <c r="AA125" s="12"/>
      <c r="AB125" s="12"/>
      <c r="AC125" s="12"/>
      <c r="AD125" s="12"/>
      <c r="AE125" s="12"/>
      <c r="AR125" s="212" t="s">
        <v>157</v>
      </c>
      <c r="AT125" s="213" t="s">
        <v>77</v>
      </c>
      <c r="AU125" s="213" t="s">
        <v>86</v>
      </c>
      <c r="AY125" s="212" t="s">
        <v>126</v>
      </c>
      <c r="BK125" s="214">
        <f>SUM(BK126:BK128)</f>
        <v>0</v>
      </c>
    </row>
    <row r="126" s="2" customFormat="1">
      <c r="A126" s="37"/>
      <c r="B126" s="38"/>
      <c r="C126" s="217" t="s">
        <v>86</v>
      </c>
      <c r="D126" s="217" t="s">
        <v>129</v>
      </c>
      <c r="E126" s="218" t="s">
        <v>514</v>
      </c>
      <c r="F126" s="219" t="s">
        <v>515</v>
      </c>
      <c r="G126" s="220" t="s">
        <v>419</v>
      </c>
      <c r="H126" s="221">
        <v>1</v>
      </c>
      <c r="I126" s="222"/>
      <c r="J126" s="223">
        <f>ROUND(I126*H126,2)</f>
        <v>0</v>
      </c>
      <c r="K126" s="219" t="s">
        <v>133</v>
      </c>
      <c r="L126" s="43"/>
      <c r="M126" s="224" t="s">
        <v>1</v>
      </c>
      <c r="N126" s="225" t="s">
        <v>43</v>
      </c>
      <c r="O126" s="90"/>
      <c r="P126" s="226">
        <f>O126*H126</f>
        <v>0</v>
      </c>
      <c r="Q126" s="226">
        <v>0</v>
      </c>
      <c r="R126" s="226">
        <f>Q126*H126</f>
        <v>0</v>
      </c>
      <c r="S126" s="226">
        <v>0</v>
      </c>
      <c r="T126" s="227">
        <f>S126*H126</f>
        <v>0</v>
      </c>
      <c r="U126" s="37"/>
      <c r="V126" s="37"/>
      <c r="W126" s="37"/>
      <c r="X126" s="37"/>
      <c r="Y126" s="37"/>
      <c r="Z126" s="37"/>
      <c r="AA126" s="37"/>
      <c r="AB126" s="37"/>
      <c r="AC126" s="37"/>
      <c r="AD126" s="37"/>
      <c r="AE126" s="37"/>
      <c r="AR126" s="228" t="s">
        <v>134</v>
      </c>
      <c r="AT126" s="228" t="s">
        <v>129</v>
      </c>
      <c r="AU126" s="228" t="s">
        <v>88</v>
      </c>
      <c r="AY126" s="16" t="s">
        <v>126</v>
      </c>
      <c r="BE126" s="229">
        <f>IF(N126="základní",J126,0)</f>
        <v>0</v>
      </c>
      <c r="BF126" s="229">
        <f>IF(N126="snížená",J126,0)</f>
        <v>0</v>
      </c>
      <c r="BG126" s="229">
        <f>IF(N126="zákl. přenesená",J126,0)</f>
        <v>0</v>
      </c>
      <c r="BH126" s="229">
        <f>IF(N126="sníž. přenesená",J126,0)</f>
        <v>0</v>
      </c>
      <c r="BI126" s="229">
        <f>IF(N126="nulová",J126,0)</f>
        <v>0</v>
      </c>
      <c r="BJ126" s="16" t="s">
        <v>86</v>
      </c>
      <c r="BK126" s="229">
        <f>ROUND(I126*H126,2)</f>
        <v>0</v>
      </c>
      <c r="BL126" s="16" t="s">
        <v>134</v>
      </c>
      <c r="BM126" s="228" t="s">
        <v>516</v>
      </c>
    </row>
    <row r="127" s="2" customFormat="1" ht="21.75" customHeight="1">
      <c r="A127" s="37"/>
      <c r="B127" s="38"/>
      <c r="C127" s="217" t="s">
        <v>88</v>
      </c>
      <c r="D127" s="217" t="s">
        <v>129</v>
      </c>
      <c r="E127" s="218" t="s">
        <v>517</v>
      </c>
      <c r="F127" s="219" t="s">
        <v>518</v>
      </c>
      <c r="G127" s="220" t="s">
        <v>419</v>
      </c>
      <c r="H127" s="221">
        <v>1</v>
      </c>
      <c r="I127" s="222"/>
      <c r="J127" s="223">
        <f>ROUND(I127*H127,2)</f>
        <v>0</v>
      </c>
      <c r="K127" s="219" t="s">
        <v>133</v>
      </c>
      <c r="L127" s="43"/>
      <c r="M127" s="224" t="s">
        <v>1</v>
      </c>
      <c r="N127" s="225" t="s">
        <v>43</v>
      </c>
      <c r="O127" s="90"/>
      <c r="P127" s="226">
        <f>O127*H127</f>
        <v>0</v>
      </c>
      <c r="Q127" s="226">
        <v>0</v>
      </c>
      <c r="R127" s="226">
        <f>Q127*H127</f>
        <v>0</v>
      </c>
      <c r="S127" s="226">
        <v>0</v>
      </c>
      <c r="T127" s="227">
        <f>S127*H127</f>
        <v>0</v>
      </c>
      <c r="U127" s="37"/>
      <c r="V127" s="37"/>
      <c r="W127" s="37"/>
      <c r="X127" s="37"/>
      <c r="Y127" s="37"/>
      <c r="Z127" s="37"/>
      <c r="AA127" s="37"/>
      <c r="AB127" s="37"/>
      <c r="AC127" s="37"/>
      <c r="AD127" s="37"/>
      <c r="AE127" s="37"/>
      <c r="AR127" s="228" t="s">
        <v>519</v>
      </c>
      <c r="AT127" s="228" t="s">
        <v>129</v>
      </c>
      <c r="AU127" s="228" t="s">
        <v>88</v>
      </c>
      <c r="AY127" s="16" t="s">
        <v>126</v>
      </c>
      <c r="BE127" s="229">
        <f>IF(N127="základní",J127,0)</f>
        <v>0</v>
      </c>
      <c r="BF127" s="229">
        <f>IF(N127="snížená",J127,0)</f>
        <v>0</v>
      </c>
      <c r="BG127" s="229">
        <f>IF(N127="zákl. přenesená",J127,0)</f>
        <v>0</v>
      </c>
      <c r="BH127" s="229">
        <f>IF(N127="sníž. přenesená",J127,0)</f>
        <v>0</v>
      </c>
      <c r="BI127" s="229">
        <f>IF(N127="nulová",J127,0)</f>
        <v>0</v>
      </c>
      <c r="BJ127" s="16" t="s">
        <v>86</v>
      </c>
      <c r="BK127" s="229">
        <f>ROUND(I127*H127,2)</f>
        <v>0</v>
      </c>
      <c r="BL127" s="16" t="s">
        <v>519</v>
      </c>
      <c r="BM127" s="228" t="s">
        <v>520</v>
      </c>
    </row>
    <row r="128" s="2" customFormat="1">
      <c r="A128" s="37"/>
      <c r="B128" s="38"/>
      <c r="C128" s="217" t="s">
        <v>145</v>
      </c>
      <c r="D128" s="217" t="s">
        <v>129</v>
      </c>
      <c r="E128" s="218" t="s">
        <v>521</v>
      </c>
      <c r="F128" s="219" t="s">
        <v>522</v>
      </c>
      <c r="G128" s="220" t="s">
        <v>419</v>
      </c>
      <c r="H128" s="221">
        <v>1</v>
      </c>
      <c r="I128" s="222"/>
      <c r="J128" s="223">
        <f>ROUND(I128*H128,2)</f>
        <v>0</v>
      </c>
      <c r="K128" s="219" t="s">
        <v>133</v>
      </c>
      <c r="L128" s="43"/>
      <c r="M128" s="224" t="s">
        <v>1</v>
      </c>
      <c r="N128" s="225" t="s">
        <v>43</v>
      </c>
      <c r="O128" s="90"/>
      <c r="P128" s="226">
        <f>O128*H128</f>
        <v>0</v>
      </c>
      <c r="Q128" s="226">
        <v>0</v>
      </c>
      <c r="R128" s="226">
        <f>Q128*H128</f>
        <v>0</v>
      </c>
      <c r="S128" s="226">
        <v>0</v>
      </c>
      <c r="T128" s="227">
        <f>S128*H128</f>
        <v>0</v>
      </c>
      <c r="U128" s="37"/>
      <c r="V128" s="37"/>
      <c r="W128" s="37"/>
      <c r="X128" s="37"/>
      <c r="Y128" s="37"/>
      <c r="Z128" s="37"/>
      <c r="AA128" s="37"/>
      <c r="AB128" s="37"/>
      <c r="AC128" s="37"/>
      <c r="AD128" s="37"/>
      <c r="AE128" s="37"/>
      <c r="AR128" s="228" t="s">
        <v>519</v>
      </c>
      <c r="AT128" s="228" t="s">
        <v>129</v>
      </c>
      <c r="AU128" s="228" t="s">
        <v>88</v>
      </c>
      <c r="AY128" s="16" t="s">
        <v>126</v>
      </c>
      <c r="BE128" s="229">
        <f>IF(N128="základní",J128,0)</f>
        <v>0</v>
      </c>
      <c r="BF128" s="229">
        <f>IF(N128="snížená",J128,0)</f>
        <v>0</v>
      </c>
      <c r="BG128" s="229">
        <f>IF(N128="zákl. přenesená",J128,0)</f>
        <v>0</v>
      </c>
      <c r="BH128" s="229">
        <f>IF(N128="sníž. přenesená",J128,0)</f>
        <v>0</v>
      </c>
      <c r="BI128" s="229">
        <f>IF(N128="nulová",J128,0)</f>
        <v>0</v>
      </c>
      <c r="BJ128" s="16" t="s">
        <v>86</v>
      </c>
      <c r="BK128" s="229">
        <f>ROUND(I128*H128,2)</f>
        <v>0</v>
      </c>
      <c r="BL128" s="16" t="s">
        <v>519</v>
      </c>
      <c r="BM128" s="228" t="s">
        <v>523</v>
      </c>
    </row>
    <row r="129" s="12" customFormat="1" ht="22.8" customHeight="1">
      <c r="A129" s="12"/>
      <c r="B129" s="201"/>
      <c r="C129" s="202"/>
      <c r="D129" s="203" t="s">
        <v>77</v>
      </c>
      <c r="E129" s="215" t="s">
        <v>524</v>
      </c>
      <c r="F129" s="215" t="s">
        <v>525</v>
      </c>
      <c r="G129" s="202"/>
      <c r="H129" s="202"/>
      <c r="I129" s="205"/>
      <c r="J129" s="216">
        <f>BK129</f>
        <v>0</v>
      </c>
      <c r="K129" s="202"/>
      <c r="L129" s="207"/>
      <c r="M129" s="208"/>
      <c r="N129" s="209"/>
      <c r="O129" s="209"/>
      <c r="P129" s="210">
        <f>P130</f>
        <v>0</v>
      </c>
      <c r="Q129" s="209"/>
      <c r="R129" s="210">
        <f>R130</f>
        <v>0</v>
      </c>
      <c r="S129" s="209"/>
      <c r="T129" s="211">
        <f>T130</f>
        <v>0</v>
      </c>
      <c r="U129" s="12"/>
      <c r="V129" s="12"/>
      <c r="W129" s="12"/>
      <c r="X129" s="12"/>
      <c r="Y129" s="12"/>
      <c r="Z129" s="12"/>
      <c r="AA129" s="12"/>
      <c r="AB129" s="12"/>
      <c r="AC129" s="12"/>
      <c r="AD129" s="12"/>
      <c r="AE129" s="12"/>
      <c r="AR129" s="212" t="s">
        <v>157</v>
      </c>
      <c r="AT129" s="213" t="s">
        <v>77</v>
      </c>
      <c r="AU129" s="213" t="s">
        <v>86</v>
      </c>
      <c r="AY129" s="212" t="s">
        <v>126</v>
      </c>
      <c r="BK129" s="214">
        <f>BK130</f>
        <v>0</v>
      </c>
    </row>
    <row r="130" s="2" customFormat="1">
      <c r="A130" s="37"/>
      <c r="B130" s="38"/>
      <c r="C130" s="217" t="s">
        <v>134</v>
      </c>
      <c r="D130" s="217" t="s">
        <v>129</v>
      </c>
      <c r="E130" s="218" t="s">
        <v>526</v>
      </c>
      <c r="F130" s="219" t="s">
        <v>527</v>
      </c>
      <c r="G130" s="220" t="s">
        <v>528</v>
      </c>
      <c r="H130" s="270"/>
      <c r="I130" s="222"/>
      <c r="J130" s="223">
        <f>ROUND(I130*H130,2)</f>
        <v>0</v>
      </c>
      <c r="K130" s="219" t="s">
        <v>133</v>
      </c>
      <c r="L130" s="43"/>
      <c r="M130" s="224" t="s">
        <v>1</v>
      </c>
      <c r="N130" s="225" t="s">
        <v>43</v>
      </c>
      <c r="O130" s="90"/>
      <c r="P130" s="226">
        <f>O130*H130</f>
        <v>0</v>
      </c>
      <c r="Q130" s="226">
        <v>0</v>
      </c>
      <c r="R130" s="226">
        <f>Q130*H130</f>
        <v>0</v>
      </c>
      <c r="S130" s="226">
        <v>0</v>
      </c>
      <c r="T130" s="227">
        <f>S130*H130</f>
        <v>0</v>
      </c>
      <c r="U130" s="37"/>
      <c r="V130" s="37"/>
      <c r="W130" s="37"/>
      <c r="X130" s="37"/>
      <c r="Y130" s="37"/>
      <c r="Z130" s="37"/>
      <c r="AA130" s="37"/>
      <c r="AB130" s="37"/>
      <c r="AC130" s="37"/>
      <c r="AD130" s="37"/>
      <c r="AE130" s="37"/>
      <c r="AR130" s="228" t="s">
        <v>519</v>
      </c>
      <c r="AT130" s="228" t="s">
        <v>129</v>
      </c>
      <c r="AU130" s="228" t="s">
        <v>88</v>
      </c>
      <c r="AY130" s="16" t="s">
        <v>126</v>
      </c>
      <c r="BE130" s="229">
        <f>IF(N130="základní",J130,0)</f>
        <v>0</v>
      </c>
      <c r="BF130" s="229">
        <f>IF(N130="snížená",J130,0)</f>
        <v>0</v>
      </c>
      <c r="BG130" s="229">
        <f>IF(N130="zákl. přenesená",J130,0)</f>
        <v>0</v>
      </c>
      <c r="BH130" s="229">
        <f>IF(N130="sníž. přenesená",J130,0)</f>
        <v>0</v>
      </c>
      <c r="BI130" s="229">
        <f>IF(N130="nulová",J130,0)</f>
        <v>0</v>
      </c>
      <c r="BJ130" s="16" t="s">
        <v>86</v>
      </c>
      <c r="BK130" s="229">
        <f>ROUND(I130*H130,2)</f>
        <v>0</v>
      </c>
      <c r="BL130" s="16" t="s">
        <v>519</v>
      </c>
      <c r="BM130" s="228" t="s">
        <v>529</v>
      </c>
    </row>
    <row r="131" s="12" customFormat="1" ht="22.8" customHeight="1">
      <c r="A131" s="12"/>
      <c r="B131" s="201"/>
      <c r="C131" s="202"/>
      <c r="D131" s="203" t="s">
        <v>77</v>
      </c>
      <c r="E131" s="215" t="s">
        <v>530</v>
      </c>
      <c r="F131" s="215" t="s">
        <v>531</v>
      </c>
      <c r="G131" s="202"/>
      <c r="H131" s="202"/>
      <c r="I131" s="205"/>
      <c r="J131" s="216">
        <f>BK131</f>
        <v>0</v>
      </c>
      <c r="K131" s="202"/>
      <c r="L131" s="207"/>
      <c r="M131" s="208"/>
      <c r="N131" s="209"/>
      <c r="O131" s="209"/>
      <c r="P131" s="210">
        <f>SUM(P132:P135)</f>
        <v>0</v>
      </c>
      <c r="Q131" s="209"/>
      <c r="R131" s="210">
        <f>SUM(R132:R135)</f>
        <v>0</v>
      </c>
      <c r="S131" s="209"/>
      <c r="T131" s="211">
        <f>SUM(T132:T135)</f>
        <v>0</v>
      </c>
      <c r="U131" s="12"/>
      <c r="V131" s="12"/>
      <c r="W131" s="12"/>
      <c r="X131" s="12"/>
      <c r="Y131" s="12"/>
      <c r="Z131" s="12"/>
      <c r="AA131" s="12"/>
      <c r="AB131" s="12"/>
      <c r="AC131" s="12"/>
      <c r="AD131" s="12"/>
      <c r="AE131" s="12"/>
      <c r="AR131" s="212" t="s">
        <v>157</v>
      </c>
      <c r="AT131" s="213" t="s">
        <v>77</v>
      </c>
      <c r="AU131" s="213" t="s">
        <v>86</v>
      </c>
      <c r="AY131" s="212" t="s">
        <v>126</v>
      </c>
      <c r="BK131" s="214">
        <f>SUM(BK132:BK135)</f>
        <v>0</v>
      </c>
    </row>
    <row r="132" s="2" customFormat="1" ht="16.5" customHeight="1">
      <c r="A132" s="37"/>
      <c r="B132" s="38"/>
      <c r="C132" s="217" t="s">
        <v>157</v>
      </c>
      <c r="D132" s="217" t="s">
        <v>129</v>
      </c>
      <c r="E132" s="218" t="s">
        <v>532</v>
      </c>
      <c r="F132" s="219" t="s">
        <v>533</v>
      </c>
      <c r="G132" s="220" t="s">
        <v>419</v>
      </c>
      <c r="H132" s="221">
        <v>1</v>
      </c>
      <c r="I132" s="222"/>
      <c r="J132" s="223">
        <f>ROUND(I132*H132,2)</f>
        <v>0</v>
      </c>
      <c r="K132" s="219" t="s">
        <v>133</v>
      </c>
      <c r="L132" s="43"/>
      <c r="M132" s="224" t="s">
        <v>1</v>
      </c>
      <c r="N132" s="225" t="s">
        <v>43</v>
      </c>
      <c r="O132" s="90"/>
      <c r="P132" s="226">
        <f>O132*H132</f>
        <v>0</v>
      </c>
      <c r="Q132" s="226">
        <v>0</v>
      </c>
      <c r="R132" s="226">
        <f>Q132*H132</f>
        <v>0</v>
      </c>
      <c r="S132" s="226">
        <v>0</v>
      </c>
      <c r="T132" s="227">
        <f>S132*H132</f>
        <v>0</v>
      </c>
      <c r="U132" s="37"/>
      <c r="V132" s="37"/>
      <c r="W132" s="37"/>
      <c r="X132" s="37"/>
      <c r="Y132" s="37"/>
      <c r="Z132" s="37"/>
      <c r="AA132" s="37"/>
      <c r="AB132" s="37"/>
      <c r="AC132" s="37"/>
      <c r="AD132" s="37"/>
      <c r="AE132" s="37"/>
      <c r="AR132" s="228" t="s">
        <v>519</v>
      </c>
      <c r="AT132" s="228" t="s">
        <v>129</v>
      </c>
      <c r="AU132" s="228" t="s">
        <v>88</v>
      </c>
      <c r="AY132" s="16" t="s">
        <v>126</v>
      </c>
      <c r="BE132" s="229">
        <f>IF(N132="základní",J132,0)</f>
        <v>0</v>
      </c>
      <c r="BF132" s="229">
        <f>IF(N132="snížená",J132,0)</f>
        <v>0</v>
      </c>
      <c r="BG132" s="229">
        <f>IF(N132="zákl. přenesená",J132,0)</f>
        <v>0</v>
      </c>
      <c r="BH132" s="229">
        <f>IF(N132="sníž. přenesená",J132,0)</f>
        <v>0</v>
      </c>
      <c r="BI132" s="229">
        <f>IF(N132="nulová",J132,0)</f>
        <v>0</v>
      </c>
      <c r="BJ132" s="16" t="s">
        <v>86</v>
      </c>
      <c r="BK132" s="229">
        <f>ROUND(I132*H132,2)</f>
        <v>0</v>
      </c>
      <c r="BL132" s="16" t="s">
        <v>519</v>
      </c>
      <c r="BM132" s="228" t="s">
        <v>534</v>
      </c>
    </row>
    <row r="133" s="2" customFormat="1">
      <c r="A133" s="37"/>
      <c r="B133" s="38"/>
      <c r="C133" s="217" t="s">
        <v>164</v>
      </c>
      <c r="D133" s="217" t="s">
        <v>129</v>
      </c>
      <c r="E133" s="218" t="s">
        <v>535</v>
      </c>
      <c r="F133" s="219" t="s">
        <v>536</v>
      </c>
      <c r="G133" s="220" t="s">
        <v>310</v>
      </c>
      <c r="H133" s="221">
        <v>4</v>
      </c>
      <c r="I133" s="222"/>
      <c r="J133" s="223">
        <f>ROUND(I133*H133,2)</f>
        <v>0</v>
      </c>
      <c r="K133" s="219" t="s">
        <v>133</v>
      </c>
      <c r="L133" s="43"/>
      <c r="M133" s="224" t="s">
        <v>1</v>
      </c>
      <c r="N133" s="225" t="s">
        <v>43</v>
      </c>
      <c r="O133" s="90"/>
      <c r="P133" s="226">
        <f>O133*H133</f>
        <v>0</v>
      </c>
      <c r="Q133" s="226">
        <v>0</v>
      </c>
      <c r="R133" s="226">
        <f>Q133*H133</f>
        <v>0</v>
      </c>
      <c r="S133" s="226">
        <v>0</v>
      </c>
      <c r="T133" s="227">
        <f>S133*H133</f>
        <v>0</v>
      </c>
      <c r="U133" s="37"/>
      <c r="V133" s="37"/>
      <c r="W133" s="37"/>
      <c r="X133" s="37"/>
      <c r="Y133" s="37"/>
      <c r="Z133" s="37"/>
      <c r="AA133" s="37"/>
      <c r="AB133" s="37"/>
      <c r="AC133" s="37"/>
      <c r="AD133" s="37"/>
      <c r="AE133" s="37"/>
      <c r="AR133" s="228" t="s">
        <v>519</v>
      </c>
      <c r="AT133" s="228" t="s">
        <v>129</v>
      </c>
      <c r="AU133" s="228" t="s">
        <v>88</v>
      </c>
      <c r="AY133" s="16" t="s">
        <v>126</v>
      </c>
      <c r="BE133" s="229">
        <f>IF(N133="základní",J133,0)</f>
        <v>0</v>
      </c>
      <c r="BF133" s="229">
        <f>IF(N133="snížená",J133,0)</f>
        <v>0</v>
      </c>
      <c r="BG133" s="229">
        <f>IF(N133="zákl. přenesená",J133,0)</f>
        <v>0</v>
      </c>
      <c r="BH133" s="229">
        <f>IF(N133="sníž. přenesená",J133,0)</f>
        <v>0</v>
      </c>
      <c r="BI133" s="229">
        <f>IF(N133="nulová",J133,0)</f>
        <v>0</v>
      </c>
      <c r="BJ133" s="16" t="s">
        <v>86</v>
      </c>
      <c r="BK133" s="229">
        <f>ROUND(I133*H133,2)</f>
        <v>0</v>
      </c>
      <c r="BL133" s="16" t="s">
        <v>519</v>
      </c>
      <c r="BM133" s="228" t="s">
        <v>537</v>
      </c>
    </row>
    <row r="134" s="2" customFormat="1" ht="21.75" customHeight="1">
      <c r="A134" s="37"/>
      <c r="B134" s="38"/>
      <c r="C134" s="217" t="s">
        <v>538</v>
      </c>
      <c r="D134" s="217" t="s">
        <v>129</v>
      </c>
      <c r="E134" s="218" t="s">
        <v>539</v>
      </c>
      <c r="F134" s="219" t="s">
        <v>540</v>
      </c>
      <c r="G134" s="220" t="s">
        <v>541</v>
      </c>
      <c r="H134" s="221">
        <v>3</v>
      </c>
      <c r="I134" s="222"/>
      <c r="J134" s="223">
        <f>ROUND(I134*H134,2)</f>
        <v>0</v>
      </c>
      <c r="K134" s="219" t="s">
        <v>133</v>
      </c>
      <c r="L134" s="43"/>
      <c r="M134" s="224" t="s">
        <v>1</v>
      </c>
      <c r="N134" s="225" t="s">
        <v>43</v>
      </c>
      <c r="O134" s="90"/>
      <c r="P134" s="226">
        <f>O134*H134</f>
        <v>0</v>
      </c>
      <c r="Q134" s="226">
        <v>0</v>
      </c>
      <c r="R134" s="226">
        <f>Q134*H134</f>
        <v>0</v>
      </c>
      <c r="S134" s="226">
        <v>0</v>
      </c>
      <c r="T134" s="227">
        <f>S134*H134</f>
        <v>0</v>
      </c>
      <c r="U134" s="37"/>
      <c r="V134" s="37"/>
      <c r="W134" s="37"/>
      <c r="X134" s="37"/>
      <c r="Y134" s="37"/>
      <c r="Z134" s="37"/>
      <c r="AA134" s="37"/>
      <c r="AB134" s="37"/>
      <c r="AC134" s="37"/>
      <c r="AD134" s="37"/>
      <c r="AE134" s="37"/>
      <c r="AR134" s="228" t="s">
        <v>519</v>
      </c>
      <c r="AT134" s="228" t="s">
        <v>129</v>
      </c>
      <c r="AU134" s="228" t="s">
        <v>88</v>
      </c>
      <c r="AY134" s="16" t="s">
        <v>126</v>
      </c>
      <c r="BE134" s="229">
        <f>IF(N134="základní",J134,0)</f>
        <v>0</v>
      </c>
      <c r="BF134" s="229">
        <f>IF(N134="snížená",J134,0)</f>
        <v>0</v>
      </c>
      <c r="BG134" s="229">
        <f>IF(N134="zákl. přenesená",J134,0)</f>
        <v>0</v>
      </c>
      <c r="BH134" s="229">
        <f>IF(N134="sníž. přenesená",J134,0)</f>
        <v>0</v>
      </c>
      <c r="BI134" s="229">
        <f>IF(N134="nulová",J134,0)</f>
        <v>0</v>
      </c>
      <c r="BJ134" s="16" t="s">
        <v>86</v>
      </c>
      <c r="BK134" s="229">
        <f>ROUND(I134*H134,2)</f>
        <v>0</v>
      </c>
      <c r="BL134" s="16" t="s">
        <v>519</v>
      </c>
      <c r="BM134" s="228" t="s">
        <v>542</v>
      </c>
    </row>
    <row r="135" s="2" customFormat="1" ht="21.75" customHeight="1">
      <c r="A135" s="37"/>
      <c r="B135" s="38"/>
      <c r="C135" s="217" t="s">
        <v>209</v>
      </c>
      <c r="D135" s="217" t="s">
        <v>129</v>
      </c>
      <c r="E135" s="218" t="s">
        <v>543</v>
      </c>
      <c r="F135" s="219" t="s">
        <v>544</v>
      </c>
      <c r="G135" s="220" t="s">
        <v>541</v>
      </c>
      <c r="H135" s="221">
        <v>3</v>
      </c>
      <c r="I135" s="222"/>
      <c r="J135" s="223">
        <f>ROUND(I135*H135,2)</f>
        <v>0</v>
      </c>
      <c r="K135" s="219" t="s">
        <v>133</v>
      </c>
      <c r="L135" s="43"/>
      <c r="M135" s="224" t="s">
        <v>1</v>
      </c>
      <c r="N135" s="225" t="s">
        <v>43</v>
      </c>
      <c r="O135" s="90"/>
      <c r="P135" s="226">
        <f>O135*H135</f>
        <v>0</v>
      </c>
      <c r="Q135" s="226">
        <v>0</v>
      </c>
      <c r="R135" s="226">
        <f>Q135*H135</f>
        <v>0</v>
      </c>
      <c r="S135" s="226">
        <v>0</v>
      </c>
      <c r="T135" s="227">
        <f>S135*H135</f>
        <v>0</v>
      </c>
      <c r="U135" s="37"/>
      <c r="V135" s="37"/>
      <c r="W135" s="37"/>
      <c r="X135" s="37"/>
      <c r="Y135" s="37"/>
      <c r="Z135" s="37"/>
      <c r="AA135" s="37"/>
      <c r="AB135" s="37"/>
      <c r="AC135" s="37"/>
      <c r="AD135" s="37"/>
      <c r="AE135" s="37"/>
      <c r="AR135" s="228" t="s">
        <v>519</v>
      </c>
      <c r="AT135" s="228" t="s">
        <v>129</v>
      </c>
      <c r="AU135" s="228" t="s">
        <v>88</v>
      </c>
      <c r="AY135" s="16" t="s">
        <v>126</v>
      </c>
      <c r="BE135" s="229">
        <f>IF(N135="základní",J135,0)</f>
        <v>0</v>
      </c>
      <c r="BF135" s="229">
        <f>IF(N135="snížená",J135,0)</f>
        <v>0</v>
      </c>
      <c r="BG135" s="229">
        <f>IF(N135="zákl. přenesená",J135,0)</f>
        <v>0</v>
      </c>
      <c r="BH135" s="229">
        <f>IF(N135="sníž. přenesená",J135,0)</f>
        <v>0</v>
      </c>
      <c r="BI135" s="229">
        <f>IF(N135="nulová",J135,0)</f>
        <v>0</v>
      </c>
      <c r="BJ135" s="16" t="s">
        <v>86</v>
      </c>
      <c r="BK135" s="229">
        <f>ROUND(I135*H135,2)</f>
        <v>0</v>
      </c>
      <c r="BL135" s="16" t="s">
        <v>519</v>
      </c>
      <c r="BM135" s="228" t="s">
        <v>545</v>
      </c>
    </row>
    <row r="136" s="12" customFormat="1" ht="22.8" customHeight="1">
      <c r="A136" s="12"/>
      <c r="B136" s="201"/>
      <c r="C136" s="202"/>
      <c r="D136" s="203" t="s">
        <v>77</v>
      </c>
      <c r="E136" s="215" t="s">
        <v>546</v>
      </c>
      <c r="F136" s="215" t="s">
        <v>547</v>
      </c>
      <c r="G136" s="202"/>
      <c r="H136" s="202"/>
      <c r="I136" s="205"/>
      <c r="J136" s="216">
        <f>BK136</f>
        <v>0</v>
      </c>
      <c r="K136" s="202"/>
      <c r="L136" s="207"/>
      <c r="M136" s="208"/>
      <c r="N136" s="209"/>
      <c r="O136" s="209"/>
      <c r="P136" s="210">
        <f>P137</f>
        <v>0</v>
      </c>
      <c r="Q136" s="209"/>
      <c r="R136" s="210">
        <f>R137</f>
        <v>0</v>
      </c>
      <c r="S136" s="209"/>
      <c r="T136" s="211">
        <f>T137</f>
        <v>0</v>
      </c>
      <c r="U136" s="12"/>
      <c r="V136" s="12"/>
      <c r="W136" s="12"/>
      <c r="X136" s="12"/>
      <c r="Y136" s="12"/>
      <c r="Z136" s="12"/>
      <c r="AA136" s="12"/>
      <c r="AB136" s="12"/>
      <c r="AC136" s="12"/>
      <c r="AD136" s="12"/>
      <c r="AE136" s="12"/>
      <c r="AR136" s="212" t="s">
        <v>157</v>
      </c>
      <c r="AT136" s="213" t="s">
        <v>77</v>
      </c>
      <c r="AU136" s="213" t="s">
        <v>86</v>
      </c>
      <c r="AY136" s="212" t="s">
        <v>126</v>
      </c>
      <c r="BK136" s="214">
        <f>BK137</f>
        <v>0</v>
      </c>
    </row>
    <row r="137" s="2" customFormat="1" ht="21.75" customHeight="1">
      <c r="A137" s="37"/>
      <c r="B137" s="38"/>
      <c r="C137" s="217" t="s">
        <v>128</v>
      </c>
      <c r="D137" s="217" t="s">
        <v>129</v>
      </c>
      <c r="E137" s="218" t="s">
        <v>548</v>
      </c>
      <c r="F137" s="219" t="s">
        <v>549</v>
      </c>
      <c r="G137" s="220" t="s">
        <v>528</v>
      </c>
      <c r="H137" s="270"/>
      <c r="I137" s="222"/>
      <c r="J137" s="223">
        <f>ROUND(I137*H137,2)</f>
        <v>0</v>
      </c>
      <c r="K137" s="219" t="s">
        <v>133</v>
      </c>
      <c r="L137" s="43"/>
      <c r="M137" s="224" t="s">
        <v>1</v>
      </c>
      <c r="N137" s="225" t="s">
        <v>43</v>
      </c>
      <c r="O137" s="90"/>
      <c r="P137" s="226">
        <f>O137*H137</f>
        <v>0</v>
      </c>
      <c r="Q137" s="226">
        <v>0</v>
      </c>
      <c r="R137" s="226">
        <f>Q137*H137</f>
        <v>0</v>
      </c>
      <c r="S137" s="226">
        <v>0</v>
      </c>
      <c r="T137" s="227">
        <f>S137*H137</f>
        <v>0</v>
      </c>
      <c r="U137" s="37"/>
      <c r="V137" s="37"/>
      <c r="W137" s="37"/>
      <c r="X137" s="37"/>
      <c r="Y137" s="37"/>
      <c r="Z137" s="37"/>
      <c r="AA137" s="37"/>
      <c r="AB137" s="37"/>
      <c r="AC137" s="37"/>
      <c r="AD137" s="37"/>
      <c r="AE137" s="37"/>
      <c r="AR137" s="228" t="s">
        <v>519</v>
      </c>
      <c r="AT137" s="228" t="s">
        <v>129</v>
      </c>
      <c r="AU137" s="228" t="s">
        <v>88</v>
      </c>
      <c r="AY137" s="16" t="s">
        <v>126</v>
      </c>
      <c r="BE137" s="229">
        <f>IF(N137="základní",J137,0)</f>
        <v>0</v>
      </c>
      <c r="BF137" s="229">
        <f>IF(N137="snížená",J137,0)</f>
        <v>0</v>
      </c>
      <c r="BG137" s="229">
        <f>IF(N137="zákl. přenesená",J137,0)</f>
        <v>0</v>
      </c>
      <c r="BH137" s="229">
        <f>IF(N137="sníž. přenesená",J137,0)</f>
        <v>0</v>
      </c>
      <c r="BI137" s="229">
        <f>IF(N137="nulová",J137,0)</f>
        <v>0</v>
      </c>
      <c r="BJ137" s="16" t="s">
        <v>86</v>
      </c>
      <c r="BK137" s="229">
        <f>ROUND(I137*H137,2)</f>
        <v>0</v>
      </c>
      <c r="BL137" s="16" t="s">
        <v>519</v>
      </c>
      <c r="BM137" s="228" t="s">
        <v>550</v>
      </c>
    </row>
    <row r="138" s="12" customFormat="1" ht="22.8" customHeight="1">
      <c r="A138" s="12"/>
      <c r="B138" s="201"/>
      <c r="C138" s="202"/>
      <c r="D138" s="203" t="s">
        <v>77</v>
      </c>
      <c r="E138" s="215" t="s">
        <v>551</v>
      </c>
      <c r="F138" s="215" t="s">
        <v>552</v>
      </c>
      <c r="G138" s="202"/>
      <c r="H138" s="202"/>
      <c r="I138" s="205"/>
      <c r="J138" s="216">
        <f>BK138</f>
        <v>0</v>
      </c>
      <c r="K138" s="202"/>
      <c r="L138" s="207"/>
      <c r="M138" s="208"/>
      <c r="N138" s="209"/>
      <c r="O138" s="209"/>
      <c r="P138" s="210">
        <f>SUM(P139:P140)</f>
        <v>0</v>
      </c>
      <c r="Q138" s="209"/>
      <c r="R138" s="210">
        <f>SUM(R139:R140)</f>
        <v>0</v>
      </c>
      <c r="S138" s="209"/>
      <c r="T138" s="211">
        <f>SUM(T139:T140)</f>
        <v>0</v>
      </c>
      <c r="U138" s="12"/>
      <c r="V138" s="12"/>
      <c r="W138" s="12"/>
      <c r="X138" s="12"/>
      <c r="Y138" s="12"/>
      <c r="Z138" s="12"/>
      <c r="AA138" s="12"/>
      <c r="AB138" s="12"/>
      <c r="AC138" s="12"/>
      <c r="AD138" s="12"/>
      <c r="AE138" s="12"/>
      <c r="AR138" s="212" t="s">
        <v>157</v>
      </c>
      <c r="AT138" s="213" t="s">
        <v>77</v>
      </c>
      <c r="AU138" s="213" t="s">
        <v>86</v>
      </c>
      <c r="AY138" s="212" t="s">
        <v>126</v>
      </c>
      <c r="BK138" s="214">
        <f>SUM(BK139:BK140)</f>
        <v>0</v>
      </c>
    </row>
    <row r="139" s="2" customFormat="1" ht="21.75" customHeight="1">
      <c r="A139" s="37"/>
      <c r="B139" s="38"/>
      <c r="C139" s="217" t="s">
        <v>168</v>
      </c>
      <c r="D139" s="217" t="s">
        <v>129</v>
      </c>
      <c r="E139" s="218" t="s">
        <v>553</v>
      </c>
      <c r="F139" s="219" t="s">
        <v>554</v>
      </c>
      <c r="G139" s="220" t="s">
        <v>528</v>
      </c>
      <c r="H139" s="270"/>
      <c r="I139" s="222"/>
      <c r="J139" s="223">
        <f>ROUND(I139*H139,2)</f>
        <v>0</v>
      </c>
      <c r="K139" s="219" t="s">
        <v>133</v>
      </c>
      <c r="L139" s="43"/>
      <c r="M139" s="224" t="s">
        <v>1</v>
      </c>
      <c r="N139" s="225" t="s">
        <v>43</v>
      </c>
      <c r="O139" s="90"/>
      <c r="P139" s="226">
        <f>O139*H139</f>
        <v>0</v>
      </c>
      <c r="Q139" s="226">
        <v>0</v>
      </c>
      <c r="R139" s="226">
        <f>Q139*H139</f>
        <v>0</v>
      </c>
      <c r="S139" s="226">
        <v>0</v>
      </c>
      <c r="T139" s="227">
        <f>S139*H139</f>
        <v>0</v>
      </c>
      <c r="U139" s="37"/>
      <c r="V139" s="37"/>
      <c r="W139" s="37"/>
      <c r="X139" s="37"/>
      <c r="Y139" s="37"/>
      <c r="Z139" s="37"/>
      <c r="AA139" s="37"/>
      <c r="AB139" s="37"/>
      <c r="AC139" s="37"/>
      <c r="AD139" s="37"/>
      <c r="AE139" s="37"/>
      <c r="AR139" s="228" t="s">
        <v>519</v>
      </c>
      <c r="AT139" s="228" t="s">
        <v>129</v>
      </c>
      <c r="AU139" s="228" t="s">
        <v>88</v>
      </c>
      <c r="AY139" s="16" t="s">
        <v>126</v>
      </c>
      <c r="BE139" s="229">
        <f>IF(N139="základní",J139,0)</f>
        <v>0</v>
      </c>
      <c r="BF139" s="229">
        <f>IF(N139="snížená",J139,0)</f>
        <v>0</v>
      </c>
      <c r="BG139" s="229">
        <f>IF(N139="zákl. přenesená",J139,0)</f>
        <v>0</v>
      </c>
      <c r="BH139" s="229">
        <f>IF(N139="sníž. přenesená",J139,0)</f>
        <v>0</v>
      </c>
      <c r="BI139" s="229">
        <f>IF(N139="nulová",J139,0)</f>
        <v>0</v>
      </c>
      <c r="BJ139" s="16" t="s">
        <v>86</v>
      </c>
      <c r="BK139" s="229">
        <f>ROUND(I139*H139,2)</f>
        <v>0</v>
      </c>
      <c r="BL139" s="16" t="s">
        <v>519</v>
      </c>
      <c r="BM139" s="228" t="s">
        <v>555</v>
      </c>
    </row>
    <row r="140" s="2" customFormat="1" ht="21.75" customHeight="1">
      <c r="A140" s="37"/>
      <c r="B140" s="38"/>
      <c r="C140" s="217" t="s">
        <v>176</v>
      </c>
      <c r="D140" s="217" t="s">
        <v>129</v>
      </c>
      <c r="E140" s="218" t="s">
        <v>556</v>
      </c>
      <c r="F140" s="219" t="s">
        <v>557</v>
      </c>
      <c r="G140" s="220" t="s">
        <v>419</v>
      </c>
      <c r="H140" s="221">
        <v>1</v>
      </c>
      <c r="I140" s="222"/>
      <c r="J140" s="223">
        <f>ROUND(I140*H140,2)</f>
        <v>0</v>
      </c>
      <c r="K140" s="219" t="s">
        <v>133</v>
      </c>
      <c r="L140" s="43"/>
      <c r="M140" s="224" t="s">
        <v>1</v>
      </c>
      <c r="N140" s="225" t="s">
        <v>43</v>
      </c>
      <c r="O140" s="90"/>
      <c r="P140" s="226">
        <f>O140*H140</f>
        <v>0</v>
      </c>
      <c r="Q140" s="226">
        <v>0</v>
      </c>
      <c r="R140" s="226">
        <f>Q140*H140</f>
        <v>0</v>
      </c>
      <c r="S140" s="226">
        <v>0</v>
      </c>
      <c r="T140" s="227">
        <f>S140*H140</f>
        <v>0</v>
      </c>
      <c r="U140" s="37"/>
      <c r="V140" s="37"/>
      <c r="W140" s="37"/>
      <c r="X140" s="37"/>
      <c r="Y140" s="37"/>
      <c r="Z140" s="37"/>
      <c r="AA140" s="37"/>
      <c r="AB140" s="37"/>
      <c r="AC140" s="37"/>
      <c r="AD140" s="37"/>
      <c r="AE140" s="37"/>
      <c r="AR140" s="228" t="s">
        <v>519</v>
      </c>
      <c r="AT140" s="228" t="s">
        <v>129</v>
      </c>
      <c r="AU140" s="228" t="s">
        <v>88</v>
      </c>
      <c r="AY140" s="16" t="s">
        <v>126</v>
      </c>
      <c r="BE140" s="229">
        <f>IF(N140="základní",J140,0)</f>
        <v>0</v>
      </c>
      <c r="BF140" s="229">
        <f>IF(N140="snížená",J140,0)</f>
        <v>0</v>
      </c>
      <c r="BG140" s="229">
        <f>IF(N140="zákl. přenesená",J140,0)</f>
        <v>0</v>
      </c>
      <c r="BH140" s="229">
        <f>IF(N140="sníž. přenesená",J140,0)</f>
        <v>0</v>
      </c>
      <c r="BI140" s="229">
        <f>IF(N140="nulová",J140,0)</f>
        <v>0</v>
      </c>
      <c r="BJ140" s="16" t="s">
        <v>86</v>
      </c>
      <c r="BK140" s="229">
        <f>ROUND(I140*H140,2)</f>
        <v>0</v>
      </c>
      <c r="BL140" s="16" t="s">
        <v>519</v>
      </c>
      <c r="BM140" s="228" t="s">
        <v>558</v>
      </c>
    </row>
    <row r="141" s="12" customFormat="1" ht="22.8" customHeight="1">
      <c r="A141" s="12"/>
      <c r="B141" s="201"/>
      <c r="C141" s="202"/>
      <c r="D141" s="203" t="s">
        <v>77</v>
      </c>
      <c r="E141" s="215" t="s">
        <v>559</v>
      </c>
      <c r="F141" s="215" t="s">
        <v>560</v>
      </c>
      <c r="G141" s="202"/>
      <c r="H141" s="202"/>
      <c r="I141" s="205"/>
      <c r="J141" s="216">
        <f>BK141</f>
        <v>0</v>
      </c>
      <c r="K141" s="202"/>
      <c r="L141" s="207"/>
      <c r="M141" s="208"/>
      <c r="N141" s="209"/>
      <c r="O141" s="209"/>
      <c r="P141" s="210">
        <f>SUM(P142:P144)</f>
        <v>0</v>
      </c>
      <c r="Q141" s="209"/>
      <c r="R141" s="210">
        <f>SUM(R142:R144)</f>
        <v>0</v>
      </c>
      <c r="S141" s="209"/>
      <c r="T141" s="211">
        <f>SUM(T142:T144)</f>
        <v>0</v>
      </c>
      <c r="U141" s="12"/>
      <c r="V141" s="12"/>
      <c r="W141" s="12"/>
      <c r="X141" s="12"/>
      <c r="Y141" s="12"/>
      <c r="Z141" s="12"/>
      <c r="AA141" s="12"/>
      <c r="AB141" s="12"/>
      <c r="AC141" s="12"/>
      <c r="AD141" s="12"/>
      <c r="AE141" s="12"/>
      <c r="AR141" s="212" t="s">
        <v>157</v>
      </c>
      <c r="AT141" s="213" t="s">
        <v>77</v>
      </c>
      <c r="AU141" s="213" t="s">
        <v>86</v>
      </c>
      <c r="AY141" s="212" t="s">
        <v>126</v>
      </c>
      <c r="BK141" s="214">
        <f>SUM(BK142:BK144)</f>
        <v>0</v>
      </c>
    </row>
    <row r="142" s="2" customFormat="1">
      <c r="A142" s="37"/>
      <c r="B142" s="38"/>
      <c r="C142" s="217" t="s">
        <v>204</v>
      </c>
      <c r="D142" s="217" t="s">
        <v>129</v>
      </c>
      <c r="E142" s="218" t="s">
        <v>561</v>
      </c>
      <c r="F142" s="219" t="s">
        <v>562</v>
      </c>
      <c r="G142" s="220" t="s">
        <v>419</v>
      </c>
      <c r="H142" s="221">
        <v>1</v>
      </c>
      <c r="I142" s="222"/>
      <c r="J142" s="223">
        <f>ROUND(I142*H142,2)</f>
        <v>0</v>
      </c>
      <c r="K142" s="219" t="s">
        <v>133</v>
      </c>
      <c r="L142" s="43"/>
      <c r="M142" s="224" t="s">
        <v>1</v>
      </c>
      <c r="N142" s="225" t="s">
        <v>43</v>
      </c>
      <c r="O142" s="90"/>
      <c r="P142" s="226">
        <f>O142*H142</f>
        <v>0</v>
      </c>
      <c r="Q142" s="226">
        <v>0</v>
      </c>
      <c r="R142" s="226">
        <f>Q142*H142</f>
        <v>0</v>
      </c>
      <c r="S142" s="226">
        <v>0</v>
      </c>
      <c r="T142" s="227">
        <f>S142*H142</f>
        <v>0</v>
      </c>
      <c r="U142" s="37"/>
      <c r="V142" s="37"/>
      <c r="W142" s="37"/>
      <c r="X142" s="37"/>
      <c r="Y142" s="37"/>
      <c r="Z142" s="37"/>
      <c r="AA142" s="37"/>
      <c r="AB142" s="37"/>
      <c r="AC142" s="37"/>
      <c r="AD142" s="37"/>
      <c r="AE142" s="37"/>
      <c r="AR142" s="228" t="s">
        <v>519</v>
      </c>
      <c r="AT142" s="228" t="s">
        <v>129</v>
      </c>
      <c r="AU142" s="228" t="s">
        <v>88</v>
      </c>
      <c r="AY142" s="16" t="s">
        <v>126</v>
      </c>
      <c r="BE142" s="229">
        <f>IF(N142="základní",J142,0)</f>
        <v>0</v>
      </c>
      <c r="BF142" s="229">
        <f>IF(N142="snížená",J142,0)</f>
        <v>0</v>
      </c>
      <c r="BG142" s="229">
        <f>IF(N142="zákl. přenesená",J142,0)</f>
        <v>0</v>
      </c>
      <c r="BH142" s="229">
        <f>IF(N142="sníž. přenesená",J142,0)</f>
        <v>0</v>
      </c>
      <c r="BI142" s="229">
        <f>IF(N142="nulová",J142,0)</f>
        <v>0</v>
      </c>
      <c r="BJ142" s="16" t="s">
        <v>86</v>
      </c>
      <c r="BK142" s="229">
        <f>ROUND(I142*H142,2)</f>
        <v>0</v>
      </c>
      <c r="BL142" s="16" t="s">
        <v>519</v>
      </c>
      <c r="BM142" s="228" t="s">
        <v>563</v>
      </c>
    </row>
    <row r="143" s="2" customFormat="1">
      <c r="A143" s="37"/>
      <c r="B143" s="38"/>
      <c r="C143" s="217" t="s">
        <v>199</v>
      </c>
      <c r="D143" s="217" t="s">
        <v>129</v>
      </c>
      <c r="E143" s="218" t="s">
        <v>564</v>
      </c>
      <c r="F143" s="219" t="s">
        <v>565</v>
      </c>
      <c r="G143" s="220" t="s">
        <v>541</v>
      </c>
      <c r="H143" s="221">
        <v>2</v>
      </c>
      <c r="I143" s="222"/>
      <c r="J143" s="223">
        <f>ROUND(I143*H143,2)</f>
        <v>0</v>
      </c>
      <c r="K143" s="219" t="s">
        <v>133</v>
      </c>
      <c r="L143" s="43"/>
      <c r="M143" s="224" t="s">
        <v>1</v>
      </c>
      <c r="N143" s="225" t="s">
        <v>43</v>
      </c>
      <c r="O143" s="90"/>
      <c r="P143" s="226">
        <f>O143*H143</f>
        <v>0</v>
      </c>
      <c r="Q143" s="226">
        <v>0</v>
      </c>
      <c r="R143" s="226">
        <f>Q143*H143</f>
        <v>0</v>
      </c>
      <c r="S143" s="226">
        <v>0</v>
      </c>
      <c r="T143" s="227">
        <f>S143*H143</f>
        <v>0</v>
      </c>
      <c r="U143" s="37"/>
      <c r="V143" s="37"/>
      <c r="W143" s="37"/>
      <c r="X143" s="37"/>
      <c r="Y143" s="37"/>
      <c r="Z143" s="37"/>
      <c r="AA143" s="37"/>
      <c r="AB143" s="37"/>
      <c r="AC143" s="37"/>
      <c r="AD143" s="37"/>
      <c r="AE143" s="37"/>
      <c r="AR143" s="228" t="s">
        <v>519</v>
      </c>
      <c r="AT143" s="228" t="s">
        <v>129</v>
      </c>
      <c r="AU143" s="228" t="s">
        <v>88</v>
      </c>
      <c r="AY143" s="16" t="s">
        <v>126</v>
      </c>
      <c r="BE143" s="229">
        <f>IF(N143="základní",J143,0)</f>
        <v>0</v>
      </c>
      <c r="BF143" s="229">
        <f>IF(N143="snížená",J143,0)</f>
        <v>0</v>
      </c>
      <c r="BG143" s="229">
        <f>IF(N143="zákl. přenesená",J143,0)</f>
        <v>0</v>
      </c>
      <c r="BH143" s="229">
        <f>IF(N143="sníž. přenesená",J143,0)</f>
        <v>0</v>
      </c>
      <c r="BI143" s="229">
        <f>IF(N143="nulová",J143,0)</f>
        <v>0</v>
      </c>
      <c r="BJ143" s="16" t="s">
        <v>86</v>
      </c>
      <c r="BK143" s="229">
        <f>ROUND(I143*H143,2)</f>
        <v>0</v>
      </c>
      <c r="BL143" s="16" t="s">
        <v>519</v>
      </c>
      <c r="BM143" s="228" t="s">
        <v>566</v>
      </c>
    </row>
    <row r="144" s="2" customFormat="1">
      <c r="A144" s="37"/>
      <c r="B144" s="38"/>
      <c r="C144" s="217" t="s">
        <v>194</v>
      </c>
      <c r="D144" s="217" t="s">
        <v>129</v>
      </c>
      <c r="E144" s="218" t="s">
        <v>567</v>
      </c>
      <c r="F144" s="219" t="s">
        <v>568</v>
      </c>
      <c r="G144" s="220" t="s">
        <v>171</v>
      </c>
      <c r="H144" s="221">
        <v>10</v>
      </c>
      <c r="I144" s="222"/>
      <c r="J144" s="223">
        <f>ROUND(I144*H144,2)</f>
        <v>0</v>
      </c>
      <c r="K144" s="219" t="s">
        <v>133</v>
      </c>
      <c r="L144" s="43"/>
      <c r="M144" s="271" t="s">
        <v>1</v>
      </c>
      <c r="N144" s="272" t="s">
        <v>43</v>
      </c>
      <c r="O144" s="273"/>
      <c r="P144" s="274">
        <f>O144*H144</f>
        <v>0</v>
      </c>
      <c r="Q144" s="274">
        <v>0</v>
      </c>
      <c r="R144" s="274">
        <f>Q144*H144</f>
        <v>0</v>
      </c>
      <c r="S144" s="274">
        <v>0</v>
      </c>
      <c r="T144" s="275">
        <f>S144*H144</f>
        <v>0</v>
      </c>
      <c r="U144" s="37"/>
      <c r="V144" s="37"/>
      <c r="W144" s="37"/>
      <c r="X144" s="37"/>
      <c r="Y144" s="37"/>
      <c r="Z144" s="37"/>
      <c r="AA144" s="37"/>
      <c r="AB144" s="37"/>
      <c r="AC144" s="37"/>
      <c r="AD144" s="37"/>
      <c r="AE144" s="37"/>
      <c r="AR144" s="228" t="s">
        <v>569</v>
      </c>
      <c r="AT144" s="228" t="s">
        <v>129</v>
      </c>
      <c r="AU144" s="228" t="s">
        <v>88</v>
      </c>
      <c r="AY144" s="16" t="s">
        <v>126</v>
      </c>
      <c r="BE144" s="229">
        <f>IF(N144="základní",J144,0)</f>
        <v>0</v>
      </c>
      <c r="BF144" s="229">
        <f>IF(N144="snížená",J144,0)</f>
        <v>0</v>
      </c>
      <c r="BG144" s="229">
        <f>IF(N144="zákl. přenesená",J144,0)</f>
        <v>0</v>
      </c>
      <c r="BH144" s="229">
        <f>IF(N144="sníž. přenesená",J144,0)</f>
        <v>0</v>
      </c>
      <c r="BI144" s="229">
        <f>IF(N144="nulová",J144,0)</f>
        <v>0</v>
      </c>
      <c r="BJ144" s="16" t="s">
        <v>86</v>
      </c>
      <c r="BK144" s="229">
        <f>ROUND(I144*H144,2)</f>
        <v>0</v>
      </c>
      <c r="BL144" s="16" t="s">
        <v>569</v>
      </c>
      <c r="BM144" s="228" t="s">
        <v>570</v>
      </c>
    </row>
    <row r="145" s="2" customFormat="1" ht="6.96" customHeight="1">
      <c r="A145" s="37"/>
      <c r="B145" s="65"/>
      <c r="C145" s="66"/>
      <c r="D145" s="66"/>
      <c r="E145" s="66"/>
      <c r="F145" s="66"/>
      <c r="G145" s="66"/>
      <c r="H145" s="66"/>
      <c r="I145" s="66"/>
      <c r="J145" s="66"/>
      <c r="K145" s="66"/>
      <c r="L145" s="43"/>
      <c r="M145" s="37"/>
      <c r="O145" s="37"/>
      <c r="P145" s="37"/>
      <c r="Q145" s="37"/>
      <c r="R145" s="37"/>
      <c r="S145" s="37"/>
      <c r="T145" s="37"/>
      <c r="U145" s="37"/>
      <c r="V145" s="37"/>
      <c r="W145" s="37"/>
      <c r="X145" s="37"/>
      <c r="Y145" s="37"/>
      <c r="Z145" s="37"/>
      <c r="AA145" s="37"/>
      <c r="AB145" s="37"/>
      <c r="AC145" s="37"/>
      <c r="AD145" s="37"/>
      <c r="AE145" s="37"/>
    </row>
  </sheetData>
  <sheetProtection sheet="1" autoFilter="0" formatColumns="0" formatRows="0" objects="1" scenarios="1" spinCount="100000" saltValue="EPzGLGBaWco8OFAyWzSCLrCNGBBFJvX/NhpXG2Sgo7bkPGVVvkEifZSQ7RyH1jmuEhipeXaXXcA7A2VPQz5mmA==" hashValue="gDW+ft6SllHlame5lJvtj1cNG1uCPjt0rbO1epLhW27D1vPhjbH1mtMtcPV8dq0sCwe5Z1pxioI7LOUWCdwDkQ==" algorithmName="SHA-512" password="CC35"/>
  <autoFilter ref="C122:K144"/>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HPZ240\Sinpps16</dc:creator>
  <cp:lastModifiedBy>HPZ240\Sinpps16</cp:lastModifiedBy>
  <dcterms:created xsi:type="dcterms:W3CDTF">2021-06-01T08:32:50Z</dcterms:created>
  <dcterms:modified xsi:type="dcterms:W3CDTF">2021-06-01T08:33:01Z</dcterms:modified>
</cp:coreProperties>
</file>